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0000svj02020\sdoc-2021$\101000_経営管理部\101300_会計課\出納・管理Ｇ\08 工水関係\受水シミｭレーター\"/>
    </mc:Choice>
  </mc:AlternateContent>
  <bookViews>
    <workbookView xWindow="0" yWindow="0" windowWidth="20490" windowHeight="8460"/>
  </bookViews>
  <sheets>
    <sheet name="減量シミュレーター Ver.4" sheetId="1" r:id="rId1"/>
  </sheets>
  <definedNames>
    <definedName name="_xlnm.Print_Area" localSheetId="0">'減量シミュレーター Ver.4'!$A$1:$H$30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17" i="1" l="1"/>
  <c r="E17" i="1"/>
  <c r="E20" i="1" s="1"/>
  <c r="D17" i="1"/>
  <c r="D20" i="1" s="1"/>
  <c r="D16" i="1"/>
  <c r="D19" i="1" s="1"/>
  <c r="E16" i="1" l="1"/>
  <c r="F16" i="1" s="1"/>
  <c r="F19" i="1" s="1"/>
  <c r="D18" i="1"/>
  <c r="E19" i="1"/>
  <c r="F20" i="1"/>
  <c r="C8" i="1"/>
  <c r="H12" i="1"/>
  <c r="E26" i="1"/>
  <c r="D26" i="1"/>
  <c r="F25" i="1"/>
  <c r="E25" i="1"/>
  <c r="D25" i="1"/>
  <c r="C26" i="1"/>
  <c r="C25" i="1"/>
  <c r="C17" i="1"/>
  <c r="C20" i="1" s="1"/>
  <c r="D21" i="1"/>
  <c r="C16" i="1"/>
  <c r="C19" i="1" s="1"/>
  <c r="E18" i="1" l="1"/>
  <c r="F18" i="1"/>
  <c r="F27" i="1"/>
  <c r="E27" i="1"/>
  <c r="D27" i="1"/>
  <c r="E21" i="1"/>
  <c r="C18" i="1"/>
  <c r="D28" i="1" l="1"/>
  <c r="F21" i="1"/>
  <c r="C6" i="1"/>
  <c r="D29" i="1" l="1"/>
  <c r="D30" i="1" s="1"/>
  <c r="C7" i="1"/>
  <c r="C27" i="1" l="1"/>
  <c r="C9" i="1"/>
  <c r="C21" i="1" l="1"/>
  <c r="C29" i="1" s="1"/>
  <c r="C30" i="1" l="1"/>
</calcChain>
</file>

<file path=xl/sharedStrings.xml><?xml version="1.0" encoding="utf-8"?>
<sst xmlns="http://schemas.openxmlformats.org/spreadsheetml/2006/main" count="49" uniqueCount="38">
  <si>
    <t>減量負担金</t>
    <rPh sb="0" eb="2">
      <t>ゲンリョウ</t>
    </rPh>
    <rPh sb="2" eb="5">
      <t>フタンキン</t>
    </rPh>
    <phoneticPr fontId="1"/>
  </si>
  <si>
    <t>特別減量負担金</t>
    <rPh sb="0" eb="2">
      <t>トクベツ</t>
    </rPh>
    <rPh sb="2" eb="4">
      <t>ゲンリョウ</t>
    </rPh>
    <rPh sb="4" eb="7">
      <t>フタンキン</t>
    </rPh>
    <phoneticPr fontId="1"/>
  </si>
  <si>
    <t>負担金回収年数</t>
    <rPh sb="0" eb="3">
      <t>フタンキン</t>
    </rPh>
    <rPh sb="3" eb="5">
      <t>カイシュウ</t>
    </rPh>
    <rPh sb="5" eb="7">
      <t>ネンスウ</t>
    </rPh>
    <phoneticPr fontId="1"/>
  </si>
  <si>
    <t>備考</t>
    <rPh sb="0" eb="2">
      <t>ビコウ</t>
    </rPh>
    <phoneticPr fontId="1"/>
  </si>
  <si>
    <t>実給水率（使用水量/契約水量）</t>
    <rPh sb="0" eb="1">
      <t>ジツ</t>
    </rPh>
    <rPh sb="1" eb="3">
      <t>キュウスイ</t>
    </rPh>
    <rPh sb="3" eb="4">
      <t>リツ</t>
    </rPh>
    <rPh sb="5" eb="7">
      <t>シヨウ</t>
    </rPh>
    <rPh sb="7" eb="9">
      <t>スイリョウ</t>
    </rPh>
    <rPh sb="10" eb="12">
      <t>ケイヤク</t>
    </rPh>
    <rPh sb="12" eb="14">
      <t>スイリョウ</t>
    </rPh>
    <phoneticPr fontId="1"/>
  </si>
  <si>
    <t>負担金回収月数</t>
    <rPh sb="0" eb="3">
      <t>フタンキン</t>
    </rPh>
    <rPh sb="3" eb="5">
      <t>カイシュウ</t>
    </rPh>
    <rPh sb="5" eb="7">
      <t>ツキスウ</t>
    </rPh>
    <phoneticPr fontId="1"/>
  </si>
  <si>
    <t>事業所名</t>
    <rPh sb="0" eb="3">
      <t>ジギョウショ</t>
    </rPh>
    <rPh sb="3" eb="4">
      <t>メイ</t>
    </rPh>
    <phoneticPr fontId="1"/>
  </si>
  <si>
    <t>基本料金（年間）（税込）</t>
    <rPh sb="0" eb="2">
      <t>キホン</t>
    </rPh>
    <rPh sb="2" eb="4">
      <t>リョウキン</t>
    </rPh>
    <rPh sb="5" eb="7">
      <t>ネンカン</t>
    </rPh>
    <rPh sb="9" eb="11">
      <t>ゼイコ</t>
    </rPh>
    <phoneticPr fontId="1"/>
  </si>
  <si>
    <t>使用料金（年間）（税込）</t>
    <rPh sb="0" eb="2">
      <t>シヨウ</t>
    </rPh>
    <rPh sb="2" eb="4">
      <t>リョウキン</t>
    </rPh>
    <rPh sb="5" eb="7">
      <t>ネンカン</t>
    </rPh>
    <rPh sb="9" eb="11">
      <t>ゼイコ</t>
    </rPh>
    <phoneticPr fontId="1"/>
  </si>
  <si>
    <t>基本料金（年間）（税込）</t>
    <rPh sb="0" eb="2">
      <t>キホン</t>
    </rPh>
    <rPh sb="2" eb="4">
      <t>リョウキン</t>
    </rPh>
    <phoneticPr fontId="1"/>
  </si>
  <si>
    <t>使用料金（年間）（税込）</t>
    <rPh sb="0" eb="2">
      <t>シヨウ</t>
    </rPh>
    <rPh sb="2" eb="4">
      <t>リョウキン</t>
    </rPh>
    <phoneticPr fontId="1"/>
  </si>
  <si>
    <t>負担金</t>
    <rPh sb="0" eb="3">
      <t>フタンキン</t>
    </rPh>
    <phoneticPr fontId="1"/>
  </si>
  <si>
    <t>使用水量（日平均/㎥）</t>
    <rPh sb="0" eb="2">
      <t>シヨウ</t>
    </rPh>
    <rPh sb="2" eb="4">
      <t>スイリョウ</t>
    </rPh>
    <rPh sb="5" eb="6">
      <t>ヒ</t>
    </rPh>
    <rPh sb="6" eb="8">
      <t>ヘイキン</t>
    </rPh>
    <phoneticPr fontId="1"/>
  </si>
  <si>
    <t>契約水量（㎥/日）</t>
    <rPh sb="0" eb="2">
      <t>ケイヤク</t>
    </rPh>
    <rPh sb="2" eb="4">
      <t>スイリョウ</t>
    </rPh>
    <phoneticPr fontId="1"/>
  </si>
  <si>
    <t>実給水率（使用水量/契約水量）</t>
    <rPh sb="0" eb="1">
      <t>ジツ</t>
    </rPh>
    <rPh sb="1" eb="3">
      <t>キュウスイ</t>
    </rPh>
    <rPh sb="3" eb="4">
      <t>リツ</t>
    </rPh>
    <phoneticPr fontId="1"/>
  </si>
  <si>
    <t>減量後契約水量（㎥/日）</t>
    <rPh sb="0" eb="2">
      <t>ゲンリョウ</t>
    </rPh>
    <rPh sb="2" eb="3">
      <t>ゴ</t>
    </rPh>
    <rPh sb="3" eb="5">
      <t>ケイヤク</t>
    </rPh>
    <rPh sb="5" eb="7">
      <t>スイリョウ</t>
    </rPh>
    <phoneticPr fontId="1"/>
  </si>
  <si>
    <t>※黄色のセルに入力してください。概算金額の算定にご活用ください。</t>
    <rPh sb="1" eb="3">
      <t>キイロ</t>
    </rPh>
    <rPh sb="7" eb="9">
      <t>ニュウリョク</t>
    </rPh>
    <rPh sb="16" eb="18">
      <t>ガイサン</t>
    </rPh>
    <rPh sb="18" eb="20">
      <t>キンガク</t>
    </rPh>
    <rPh sb="21" eb="23">
      <t>サンテイ</t>
    </rPh>
    <rPh sb="25" eb="27">
      <t>カツヨウ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</si>
  <si>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</si>
  <si>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</si>
  <si>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</si>
  <si>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うち</t>
    <phoneticPr fontId="1"/>
  </si>
  <si>
    <t>分割希望水量</t>
    <rPh sb="0" eb="2">
      <t>ブンカツ</t>
    </rPh>
    <rPh sb="2" eb="4">
      <t>キボウ</t>
    </rPh>
    <rPh sb="4" eb="6">
      <t>スイリョウ</t>
    </rPh>
    <phoneticPr fontId="1"/>
  </si>
  <si>
    <t>分割払の場合</t>
    <rPh sb="0" eb="2">
      <t>ブンカツ</t>
    </rPh>
    <rPh sb="2" eb="3">
      <t>バラ</t>
    </rPh>
    <rPh sb="4" eb="6">
      <t>バアイ</t>
    </rPh>
    <phoneticPr fontId="1"/>
  </si>
  <si>
    <t>１年目</t>
    <rPh sb="1" eb="2">
      <t>ネン</t>
    </rPh>
    <rPh sb="2" eb="3">
      <t>メ</t>
    </rPh>
    <phoneticPr fontId="1"/>
  </si>
  <si>
    <t>３年目以降</t>
    <rPh sb="1" eb="3">
      <t>ネンメ</t>
    </rPh>
    <rPh sb="3" eb="5">
      <t>イコウ</t>
    </rPh>
    <phoneticPr fontId="1"/>
  </si>
  <si>
    <t>料　金　合　計</t>
    <rPh sb="0" eb="1">
      <t>リョウ</t>
    </rPh>
    <rPh sb="2" eb="3">
      <t>カネ</t>
    </rPh>
    <rPh sb="4" eb="5">
      <t>ゴウ</t>
    </rPh>
    <rPh sb="6" eb="7">
      <t>ケイ</t>
    </rPh>
    <phoneticPr fontId="1"/>
  </si>
  <si>
    <t>備考</t>
    <rPh sb="0" eb="2">
      <t>ビコウ</t>
    </rPh>
    <phoneticPr fontId="1"/>
  </si>
  <si>
    <t>減量希望水量（㎥/日）合計</t>
    <rPh sb="0" eb="2">
      <t>ゲンリョウ</t>
    </rPh>
    <rPh sb="2" eb="4">
      <t>キボウ</t>
    </rPh>
    <rPh sb="4" eb="6">
      <t>スイリョウ</t>
    </rPh>
    <rPh sb="11" eb="13">
      <t>ゴウケイ</t>
    </rPh>
    <phoneticPr fontId="1"/>
  </si>
  <si>
    <t>負　担　金　合　計</t>
    <rPh sb="0" eb="1">
      <t>フ</t>
    </rPh>
    <rPh sb="2" eb="3">
      <t>タン</t>
    </rPh>
    <rPh sb="4" eb="5">
      <t>カネ</t>
    </rPh>
    <rPh sb="6" eb="7">
      <t>ゴウ</t>
    </rPh>
    <rPh sb="8" eb="9">
      <t>ケイ</t>
    </rPh>
    <phoneticPr fontId="1"/>
  </si>
  <si>
    <t>現行料金</t>
    <rPh sb="0" eb="1">
      <t>ゲン</t>
    </rPh>
    <rPh sb="1" eb="2">
      <t>ギョウ</t>
    </rPh>
    <rPh sb="2" eb="4">
      <t>リョウキン</t>
    </rPh>
    <phoneticPr fontId="1"/>
  </si>
  <si>
    <t>減量後料金</t>
    <rPh sb="0" eb="2">
      <t>ゲンリョウ</t>
    </rPh>
    <rPh sb="2" eb="3">
      <t>ゴ</t>
    </rPh>
    <rPh sb="3" eb="5">
      <t>リョウキン</t>
    </rPh>
    <phoneticPr fontId="1"/>
  </si>
  <si>
    <t>一括払の場合</t>
    <phoneticPr fontId="1"/>
  </si>
  <si>
    <t>項目</t>
    <rPh sb="0" eb="2">
      <t>コウモク</t>
    </rPh>
    <phoneticPr fontId="1"/>
  </si>
  <si>
    <t>現在の状況</t>
    <rPh sb="0" eb="2">
      <t>ゲンザイ</t>
    </rPh>
    <rPh sb="3" eb="5">
      <t>ジョウキョウ</t>
    </rPh>
    <phoneticPr fontId="1"/>
  </si>
  <si>
    <t>確認欄</t>
    <rPh sb="0" eb="2">
      <t>カクニン</t>
    </rPh>
    <rPh sb="2" eb="3">
      <t>ラン</t>
    </rPh>
    <phoneticPr fontId="1"/>
  </si>
  <si>
    <t>※ 分割を希望されるときは、１年目から３年目までの欄に各年に減量を希望する水量を入力してください。</t>
    <rPh sb="2" eb="4">
      <t>ブンカツ</t>
    </rPh>
    <rPh sb="5" eb="7">
      <t>キボウ</t>
    </rPh>
    <rPh sb="15" eb="16">
      <t>ネン</t>
    </rPh>
    <rPh sb="16" eb="17">
      <t>メ</t>
    </rPh>
    <rPh sb="20" eb="21">
      <t>ネン</t>
    </rPh>
    <rPh sb="21" eb="22">
      <t>メ</t>
    </rPh>
    <rPh sb="25" eb="26">
      <t>ラン</t>
    </rPh>
    <rPh sb="27" eb="28">
      <t>カク</t>
    </rPh>
    <rPh sb="28" eb="29">
      <t>ネン</t>
    </rPh>
    <rPh sb="30" eb="32">
      <t>ゲンリョウ</t>
    </rPh>
    <rPh sb="33" eb="35">
      <t>キボウ</t>
    </rPh>
    <rPh sb="37" eb="39">
      <t>スイリョウ</t>
    </rPh>
    <rPh sb="40" eb="42">
      <t>ニュウリョク</t>
    </rPh>
    <phoneticPr fontId="1"/>
  </si>
  <si>
    <t>令和３年度単価</t>
    <rPh sb="0" eb="2">
      <t>レイワ</t>
    </rPh>
    <rPh sb="3" eb="4">
      <t>ネン</t>
    </rPh>
    <rPh sb="4" eb="5">
      <t>ド</t>
    </rPh>
    <rPh sb="5" eb="7">
      <t>タンカ</t>
    </rPh>
    <phoneticPr fontId="1"/>
  </si>
  <si>
    <t>減量シミュレーター Ver.4</t>
    <rPh sb="0" eb="2">
      <t>ゲンリョウ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</si>
</sst>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##,###&quot;㎥/日&quot;"/>
    <numFmt numFmtId="177" formatCode="0.0%"/>
    <numFmt numFmtId="178" formatCode="###.#&quot;円&quot;"/>
    <numFmt numFmtId="179" formatCode="###,###,###,###&quot;円&quot;"/>
    <numFmt numFmtId="180" formatCode="0.0&quot;年&quot;"/>
    <numFmt numFmtId="181" formatCode="0&quot;か&quot;&quot;月&quot;"/>
    <numFmt numFmtId="182" formatCode="#,##0&quot;㎥/日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19" xfId="0" applyBorder="1" applyAlignment="1" applyProtection="1">
      <alignment horizontal="center" vertical="center"/>
    </xf>
    <xf numFmtId="176" fontId="0" fillId="3" borderId="8" xfId="0" applyNumberFormat="1" applyFill="1" applyBorder="1" applyProtection="1">
      <alignment vertical="center"/>
    </xf>
    <xf numFmtId="176" fontId="0" fillId="3" borderId="20" xfId="0" applyNumberFormat="1" applyFill="1" applyBorder="1" applyAlignment="1" applyProtection="1">
      <alignment horizontal="center" vertical="center"/>
    </xf>
    <xf numFmtId="176" fontId="0" fillId="3" borderId="11" xfId="0" applyNumberFormat="1" applyFill="1" applyBorder="1" applyAlignment="1" applyProtection="1">
      <alignment horizontal="center" vertical="center"/>
    </xf>
    <xf numFmtId="176" fontId="0" fillId="3" borderId="12" xfId="0" applyNumberFormat="1" applyFill="1" applyBorder="1" applyAlignment="1" applyProtection="1">
      <alignment horizontal="center" vertical="center"/>
    </xf>
    <xf numFmtId="0" fontId="0" fillId="0" borderId="19" xfId="0" applyFill="1" applyBorder="1" applyProtection="1">
      <alignment vertical="center"/>
    </xf>
    <xf numFmtId="0" fontId="0" fillId="0" borderId="19" xfId="0" applyFill="1" applyBorder="1" applyAlignment="1" applyProtection="1">
      <alignment horizontal="center" vertical="center"/>
    </xf>
    <xf numFmtId="176" fontId="0" fillId="0" borderId="19" xfId="0" applyNumberForma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42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51" xfId="0" applyBorder="1" applyProtection="1">
      <alignment vertical="center"/>
    </xf>
    <xf numFmtId="0" fontId="0" fillId="0" borderId="53" xfId="0" applyBorder="1" applyProtection="1">
      <alignment vertical="center"/>
    </xf>
    <xf numFmtId="0" fontId="0" fillId="0" borderId="39" xfId="0" applyBorder="1" applyAlignment="1" applyProtection="1">
      <alignment horizontal="center" vertical="center"/>
    </xf>
    <xf numFmtId="176" fontId="6" fillId="0" borderId="19" xfId="0" applyNumberFormat="1" applyFont="1" applyFill="1" applyBorder="1" applyProtection="1">
      <alignment vertical="center"/>
    </xf>
    <xf numFmtId="176" fontId="0" fillId="3" borderId="10" xfId="0" applyNumberFormat="1" applyFill="1" applyBorder="1" applyAlignment="1" applyProtection="1">
      <alignment horizontal="center" vertical="center"/>
    </xf>
    <xf numFmtId="182" fontId="0" fillId="2" borderId="7" xfId="0" applyNumberFormat="1" applyFill="1" applyBorder="1" applyAlignment="1" applyProtection="1">
      <alignment vertical="center" shrinkToFit="1"/>
      <protection locked="0"/>
    </xf>
    <xf numFmtId="182" fontId="0" fillId="2" borderId="2" xfId="0" applyNumberFormat="1" applyFill="1" applyBorder="1" applyAlignment="1" applyProtection="1">
      <alignment vertical="center" shrinkToFit="1"/>
      <protection locked="0"/>
    </xf>
    <xf numFmtId="177" fontId="0" fillId="0" borderId="50" xfId="0" applyNumberFormat="1" applyFill="1" applyBorder="1" applyAlignment="1" applyProtection="1">
      <alignment vertical="center" shrinkToFit="1"/>
    </xf>
    <xf numFmtId="179" fontId="0" fillId="0" borderId="52" xfId="0" applyNumberFormat="1" applyBorder="1" applyAlignment="1" applyProtection="1">
      <alignment vertical="center" shrinkToFit="1"/>
    </xf>
    <xf numFmtId="182" fontId="0" fillId="2" borderId="20" xfId="0" applyNumberFormat="1" applyFill="1" applyBorder="1" applyAlignment="1" applyProtection="1">
      <alignment horizontal="right" vertical="center" shrinkToFit="1"/>
      <protection locked="0"/>
    </xf>
    <xf numFmtId="182" fontId="0" fillId="2" borderId="11" xfId="0" applyNumberFormat="1" applyFill="1" applyBorder="1" applyAlignment="1" applyProtection="1">
      <alignment horizontal="right" vertical="center" shrinkToFit="1"/>
      <protection locked="0"/>
    </xf>
    <xf numFmtId="182" fontId="0" fillId="2" borderId="12" xfId="0" applyNumberFormat="1" applyFill="1" applyBorder="1" applyAlignment="1" applyProtection="1">
      <alignment horizontal="right" vertical="center" shrinkToFit="1"/>
      <protection locked="0"/>
    </xf>
    <xf numFmtId="176" fontId="0" fillId="0" borderId="26" xfId="0" applyNumberFormat="1" applyFill="1" applyBorder="1" applyAlignment="1" applyProtection="1">
      <alignment vertical="center" shrinkToFit="1"/>
    </xf>
    <xf numFmtId="176" fontId="0" fillId="0" borderId="24" xfId="0" applyNumberFormat="1" applyFill="1" applyBorder="1" applyAlignment="1" applyProtection="1">
      <alignment vertical="center" shrinkToFit="1"/>
    </xf>
    <xf numFmtId="179" fontId="0" fillId="0" borderId="25" xfId="0" applyNumberFormat="1" applyBorder="1" applyAlignment="1" applyProtection="1">
      <alignment vertical="center" shrinkToFit="1"/>
    </xf>
    <xf numFmtId="179" fontId="0" fillId="0" borderId="22" xfId="0" applyNumberFormat="1" applyBorder="1" applyAlignment="1" applyProtection="1">
      <alignment vertical="center" shrinkToFit="1"/>
    </xf>
    <xf numFmtId="180" fontId="0" fillId="0" borderId="25" xfId="0" applyNumberFormat="1" applyBorder="1" applyAlignment="1" applyProtection="1">
      <alignment horizontal="right" vertical="center" shrinkToFit="1"/>
    </xf>
    <xf numFmtId="181" fontId="0" fillId="0" borderId="27" xfId="0" applyNumberFormat="1" applyBorder="1" applyAlignment="1" applyProtection="1">
      <alignment horizontal="right" vertical="center" shrinkToFit="1"/>
    </xf>
    <xf numFmtId="179" fontId="0" fillId="0" borderId="35" xfId="0" applyNumberFormat="1" applyBorder="1" applyAlignment="1" applyProtection="1">
      <alignment horizontal="right" vertical="center" indent="1"/>
    </xf>
    <xf numFmtId="178" fontId="0" fillId="0" borderId="47" xfId="0" applyNumberFormat="1" applyBorder="1" applyAlignment="1" applyProtection="1">
      <alignment horizontal="right" vertical="center" indent="1"/>
    </xf>
    <xf numFmtId="0" fontId="0" fillId="0" borderId="54" xfId="0" applyBorder="1" applyProtection="1">
      <alignment vertical="center"/>
    </xf>
    <xf numFmtId="176" fontId="0" fillId="0" borderId="57" xfId="0" applyNumberFormat="1" applyFill="1" applyBorder="1" applyAlignment="1" applyProtection="1">
      <alignment vertical="center" shrinkToFit="1"/>
    </xf>
    <xf numFmtId="179" fontId="0" fillId="0" borderId="56" xfId="0" applyNumberFormat="1" applyBorder="1" applyAlignment="1" applyProtection="1">
      <alignment vertical="center" shrinkToFit="1"/>
    </xf>
    <xf numFmtId="0" fontId="0" fillId="4" borderId="11" xfId="0" applyFill="1" applyBorder="1" applyAlignment="1" applyProtection="1">
      <alignment horizontal="center" vertical="center"/>
    </xf>
    <xf numFmtId="0" fontId="0" fillId="4" borderId="18" xfId="0" applyFill="1" applyBorder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176" fontId="0" fillId="0" borderId="25" xfId="0" applyNumberFormat="1" applyFill="1" applyBorder="1" applyAlignment="1" applyProtection="1">
      <alignment vertical="center" shrinkToFit="1"/>
    </xf>
    <xf numFmtId="176" fontId="0" fillId="0" borderId="22" xfId="0" applyNumberFormat="1" applyFill="1" applyBorder="1" applyAlignment="1" applyProtection="1">
      <alignment vertical="center" shrinkToFit="1"/>
    </xf>
    <xf numFmtId="176" fontId="0" fillId="0" borderId="56" xfId="0" applyNumberFormat="1" applyFill="1" applyBorder="1" applyAlignment="1" applyProtection="1">
      <alignment vertical="center" shrinkToFit="1"/>
    </xf>
    <xf numFmtId="0" fontId="0" fillId="0" borderId="35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177" fontId="0" fillId="0" borderId="40" xfId="0" applyNumberFormat="1" applyFill="1" applyBorder="1" applyAlignment="1" applyProtection="1">
      <alignment vertical="center" shrinkToFit="1"/>
    </xf>
    <xf numFmtId="177" fontId="0" fillId="0" borderId="43" xfId="0" applyNumberFormat="1" applyFill="1" applyBorder="1" applyAlignment="1" applyProtection="1">
      <alignment vertical="center" shrinkToFit="1"/>
    </xf>
    <xf numFmtId="177" fontId="0" fillId="0" borderId="58" xfId="0" applyNumberFormat="1" applyFill="1" applyBorder="1" applyAlignment="1" applyProtection="1">
      <alignment vertical="center" shrinkToFit="1"/>
    </xf>
    <xf numFmtId="177" fontId="0" fillId="0" borderId="49" xfId="1" applyNumberFormat="1" applyFont="1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179" fontId="0" fillId="0" borderId="45" xfId="0" applyNumberFormat="1" applyFill="1" applyBorder="1" applyAlignment="1" applyProtection="1">
      <alignment vertical="center" shrinkToFit="1"/>
    </xf>
    <xf numFmtId="179" fontId="0" fillId="0" borderId="46" xfId="0" applyNumberFormat="1" applyFill="1" applyBorder="1" applyAlignment="1" applyProtection="1">
      <alignment vertical="center" shrinkToFit="1"/>
    </xf>
    <xf numFmtId="179" fontId="0" fillId="0" borderId="59" xfId="0" applyNumberFormat="1" applyFill="1" applyBorder="1" applyAlignment="1" applyProtection="1">
      <alignment vertical="center" shrinkToFit="1"/>
    </xf>
    <xf numFmtId="178" fontId="0" fillId="0" borderId="48" xfId="0" applyNumberFormat="1" applyFill="1" applyBorder="1" applyAlignment="1" applyProtection="1">
      <alignment horizontal="right" vertical="center" indent="1"/>
    </xf>
    <xf numFmtId="0" fontId="0" fillId="0" borderId="21" xfId="0" applyFill="1" applyBorder="1" applyAlignment="1" applyProtection="1">
      <alignment horizontal="center" vertical="center" textRotation="255" shrinkToFit="1"/>
    </xf>
    <xf numFmtId="0" fontId="0" fillId="0" borderId="21" xfId="0" applyFill="1" applyBorder="1" applyAlignment="1" applyProtection="1">
      <alignment horizontal="center" vertical="center"/>
    </xf>
    <xf numFmtId="179" fontId="0" fillId="0" borderId="21" xfId="0" applyNumberFormat="1" applyFill="1" applyBorder="1" applyProtection="1">
      <alignment vertical="center"/>
    </xf>
    <xf numFmtId="0" fontId="0" fillId="0" borderId="21" xfId="0" applyFill="1" applyBorder="1" applyProtection="1">
      <alignment vertical="center"/>
    </xf>
    <xf numFmtId="0" fontId="0" fillId="0" borderId="60" xfId="0" applyBorder="1" applyAlignment="1" applyProtection="1">
      <alignment horizontal="center" vertical="center"/>
    </xf>
    <xf numFmtId="179" fontId="0" fillId="0" borderId="61" xfId="0" applyNumberFormat="1" applyBorder="1" applyAlignment="1" applyProtection="1">
      <alignment vertical="center" shrinkToFit="1"/>
    </xf>
    <xf numFmtId="178" fontId="0" fillId="0" borderId="62" xfId="0" applyNumberFormat="1" applyBorder="1" applyAlignment="1" applyProtection="1">
      <alignment horizontal="right" vertical="center" indent="1"/>
    </xf>
    <xf numFmtId="0" fontId="0" fillId="0" borderId="60" xfId="0" applyFill="1" applyBorder="1" applyAlignment="1" applyProtection="1">
      <alignment horizontal="center" vertical="center"/>
    </xf>
    <xf numFmtId="179" fontId="0" fillId="0" borderId="65" xfId="0" applyNumberFormat="1" applyFill="1" applyBorder="1" applyAlignment="1" applyProtection="1">
      <alignment vertical="center" shrinkToFit="1"/>
    </xf>
    <xf numFmtId="179" fontId="0" fillId="0" borderId="66" xfId="0" applyNumberFormat="1" applyFill="1" applyBorder="1" applyAlignment="1" applyProtection="1">
      <alignment vertical="center" shrinkToFit="1"/>
    </xf>
    <xf numFmtId="179" fontId="0" fillId="0" borderId="67" xfId="0" applyNumberFormat="1" applyFill="1" applyBorder="1" applyAlignment="1" applyProtection="1">
      <alignment vertical="center" shrinkToFit="1"/>
    </xf>
    <xf numFmtId="178" fontId="0" fillId="0" borderId="38" xfId="0" applyNumberFormat="1" applyFill="1" applyBorder="1" applyAlignment="1" applyProtection="1">
      <alignment horizontal="right" vertical="center" indent="1"/>
    </xf>
    <xf numFmtId="179" fontId="0" fillId="0" borderId="65" xfId="0" applyNumberFormat="1" applyBorder="1" applyAlignment="1" applyProtection="1">
      <alignment vertical="center" shrinkToFit="1"/>
    </xf>
    <xf numFmtId="179" fontId="0" fillId="0" borderId="66" xfId="0" applyNumberFormat="1" applyBorder="1" applyAlignment="1" applyProtection="1">
      <alignment vertical="center" shrinkToFit="1"/>
    </xf>
    <xf numFmtId="179" fontId="0" fillId="0" borderId="67" xfId="0" applyNumberFormat="1" applyBorder="1" applyAlignment="1" applyProtection="1">
      <alignment vertical="center" shrinkToFit="1"/>
    </xf>
    <xf numFmtId="179" fontId="0" fillId="0" borderId="54" xfId="0" applyNumberFormat="1" applyBorder="1" applyAlignment="1" applyProtection="1">
      <alignment vertical="center" shrinkToFit="1"/>
    </xf>
    <xf numFmtId="178" fontId="0" fillId="0" borderId="38" xfId="0" applyNumberFormat="1" applyBorder="1" applyAlignment="1" applyProtection="1">
      <alignment horizontal="right" vertical="center" indent="1"/>
    </xf>
    <xf numFmtId="179" fontId="0" fillId="4" borderId="35" xfId="0" applyNumberFormat="1" applyFill="1" applyBorder="1" applyAlignment="1" applyProtection="1">
      <alignment vertical="center" shrinkToFit="1"/>
    </xf>
    <xf numFmtId="179" fontId="0" fillId="4" borderId="56" xfId="0" applyNumberFormat="1" applyFill="1" applyBorder="1" applyAlignment="1" applyProtection="1">
      <alignment vertical="center" shrinkToFit="1"/>
    </xf>
    <xf numFmtId="179" fontId="0" fillId="4" borderId="14" xfId="0" applyNumberFormat="1" applyFill="1" applyBorder="1" applyAlignment="1" applyProtection="1">
      <alignment vertical="center" shrinkToFit="1"/>
    </xf>
    <xf numFmtId="0" fontId="0" fillId="4" borderId="63" xfId="0" applyFill="1" applyBorder="1" applyAlignment="1" applyProtection="1">
      <alignment horizontal="center" vertical="center"/>
    </xf>
    <xf numFmtId="179" fontId="0" fillId="4" borderId="15" xfId="0" applyNumberFormat="1" applyFill="1" applyBorder="1" applyAlignment="1" applyProtection="1">
      <alignment vertical="center" shrinkToFit="1"/>
    </xf>
    <xf numFmtId="179" fontId="0" fillId="4" borderId="21" xfId="0" applyNumberFormat="1" applyFill="1" applyBorder="1" applyAlignment="1" applyProtection="1">
      <alignment vertical="center" shrinkToFit="1"/>
    </xf>
    <xf numFmtId="179" fontId="0" fillId="4" borderId="55" xfId="0" applyNumberFormat="1" applyFill="1" applyBorder="1" applyAlignment="1" applyProtection="1">
      <alignment vertical="center" shrinkToFit="1"/>
    </xf>
    <xf numFmtId="0" fontId="7" fillId="4" borderId="63" xfId="0" applyFont="1" applyFill="1" applyBorder="1" applyAlignment="1" applyProtection="1">
      <alignment horizontal="center" vertical="center"/>
    </xf>
    <xf numFmtId="179" fontId="7" fillId="4" borderId="11" xfId="0" applyNumberFormat="1" applyFont="1" applyFill="1" applyBorder="1" applyAlignment="1" applyProtection="1">
      <alignment vertical="center" shrinkToFit="1"/>
    </xf>
    <xf numFmtId="0" fontId="0" fillId="4" borderId="64" xfId="0" applyFill="1" applyBorder="1" applyAlignment="1" applyProtection="1">
      <alignment horizontal="center" vertical="center"/>
    </xf>
    <xf numFmtId="0" fontId="0" fillId="4" borderId="12" xfId="0" applyFill="1" applyBorder="1" applyProtection="1">
      <alignment vertical="center"/>
    </xf>
    <xf numFmtId="0" fontId="0" fillId="4" borderId="28" xfId="0" applyFill="1" applyBorder="1" applyAlignment="1" applyProtection="1">
      <alignment horizontal="center" vertical="center"/>
    </xf>
    <xf numFmtId="0" fontId="0" fillId="4" borderId="16" xfId="0" applyFill="1" applyBorder="1" applyProtection="1">
      <alignment vertical="center"/>
    </xf>
    <xf numFmtId="0" fontId="0" fillId="4" borderId="29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69" xfId="0" applyFill="1" applyBorder="1" applyAlignment="1" applyProtection="1">
      <alignment horizontal="center" vertical="center"/>
    </xf>
    <xf numFmtId="176" fontId="0" fillId="3" borderId="0" xfId="0" applyNumberForma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</xf>
    <xf numFmtId="0" fontId="0" fillId="4" borderId="20" xfId="0" applyFill="1" applyBorder="1" applyAlignment="1" applyProtection="1">
      <alignment horizontal="center" vertical="center"/>
    </xf>
    <xf numFmtId="0" fontId="0" fillId="0" borderId="14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51" xfId="0" applyFill="1" applyBorder="1" applyProtection="1">
      <alignment vertical="center"/>
    </xf>
    <xf numFmtId="0" fontId="0" fillId="0" borderId="53" xfId="0" applyFill="1" applyBorder="1" applyProtection="1">
      <alignment vertical="center"/>
    </xf>
    <xf numFmtId="0" fontId="0" fillId="0" borderId="54" xfId="0" applyFill="1" applyBorder="1" applyProtection="1">
      <alignment vertical="center"/>
    </xf>
    <xf numFmtId="0" fontId="0" fillId="4" borderId="28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29" xfId="0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textRotation="255"/>
    </xf>
    <xf numFmtId="0" fontId="0" fillId="0" borderId="9" xfId="0" applyBorder="1" applyAlignment="1" applyProtection="1">
      <alignment horizontal="center" vertical="center" textRotation="255"/>
    </xf>
    <xf numFmtId="0" fontId="0" fillId="0" borderId="10" xfId="0" applyBorder="1" applyAlignment="1" applyProtection="1">
      <alignment horizontal="center" vertical="center" textRotation="255"/>
    </xf>
    <xf numFmtId="0" fontId="0" fillId="0" borderId="35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180" fontId="0" fillId="0" borderId="35" xfId="0" applyNumberFormat="1" applyBorder="1" applyAlignment="1" applyProtection="1">
      <alignment horizontal="right" vertical="center" shrinkToFit="1"/>
    </xf>
    <xf numFmtId="180" fontId="0" fillId="0" borderId="22" xfId="0" applyNumberFormat="1" applyBorder="1" applyAlignment="1" applyProtection="1">
      <alignment horizontal="right" vertical="center" shrinkToFit="1"/>
    </xf>
    <xf numFmtId="180" fontId="0" fillId="0" borderId="14" xfId="0" applyNumberFormat="1" applyBorder="1" applyAlignment="1" applyProtection="1">
      <alignment horizontal="right" vertical="center" shrinkToFit="1"/>
    </xf>
    <xf numFmtId="181" fontId="0" fillId="0" borderId="37" xfId="0" applyNumberFormat="1" applyBorder="1" applyAlignment="1" applyProtection="1">
      <alignment horizontal="right" vertical="center" shrinkToFit="1"/>
    </xf>
    <xf numFmtId="181" fontId="0" fillId="0" borderId="23" xfId="0" applyNumberFormat="1" applyBorder="1" applyAlignment="1" applyProtection="1">
      <alignment horizontal="right" vertical="center" shrinkToFit="1"/>
    </xf>
    <xf numFmtId="181" fontId="0" fillId="0" borderId="5" xfId="0" applyNumberFormat="1" applyBorder="1" applyAlignment="1" applyProtection="1">
      <alignment horizontal="right" vertical="center" shrinkToFit="1"/>
    </xf>
    <xf numFmtId="0" fontId="0" fillId="4" borderId="19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</xf>
    <xf numFmtId="0" fontId="0" fillId="4" borderId="30" xfId="0" applyFill="1" applyBorder="1" applyAlignment="1" applyProtection="1">
      <alignment horizontal="center" vertical="center"/>
    </xf>
    <xf numFmtId="0" fontId="0" fillId="4" borderId="31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textRotation="255" shrinkToFit="1"/>
    </xf>
    <xf numFmtId="0" fontId="0" fillId="0" borderId="9" xfId="0" applyFill="1" applyBorder="1" applyAlignment="1" applyProtection="1">
      <alignment horizontal="center" vertical="center" textRotation="255" shrinkToFit="1"/>
    </xf>
    <xf numFmtId="0" fontId="0" fillId="0" borderId="10" xfId="0" applyFill="1" applyBorder="1" applyAlignment="1" applyProtection="1">
      <alignment horizontal="center" vertical="center" textRotation="255" shrinkToFit="1"/>
    </xf>
    <xf numFmtId="0" fontId="0" fillId="4" borderId="70" xfId="0" applyFill="1" applyBorder="1" applyAlignment="1" applyProtection="1">
      <alignment horizontal="center" vertical="center"/>
    </xf>
    <xf numFmtId="0" fontId="0" fillId="4" borderId="71" xfId="0" applyFill="1" applyBorder="1" applyAlignment="1" applyProtection="1">
      <alignment horizontal="center" vertical="center"/>
    </xf>
    <xf numFmtId="0" fontId="0" fillId="4" borderId="72" xfId="0" applyFill="1" applyBorder="1" applyAlignment="1" applyProtection="1">
      <alignment horizontal="center" vertical="center"/>
    </xf>
    <xf numFmtId="179" fontId="0" fillId="4" borderId="37" xfId="0" applyNumberFormat="1" applyFill="1" applyBorder="1" applyAlignment="1" applyProtection="1">
      <alignment horizontal="right" vertical="center" shrinkToFit="1"/>
    </xf>
    <xf numFmtId="179" fontId="0" fillId="4" borderId="23" xfId="0" applyNumberFormat="1" applyFill="1" applyBorder="1" applyAlignment="1" applyProtection="1">
      <alignment horizontal="right" vertical="center" shrinkToFit="1"/>
    </xf>
    <xf numFmtId="179" fontId="0" fillId="4" borderId="5" xfId="0" applyNumberFormat="1" applyFill="1" applyBorder="1" applyAlignment="1" applyProtection="1">
      <alignment horizontal="right" vertical="center" shrinkToFit="1"/>
    </xf>
    <xf numFmtId="179" fontId="0" fillId="4" borderId="30" xfId="0" applyNumberFormat="1" applyFill="1" applyBorder="1" applyAlignment="1" applyProtection="1">
      <alignment horizontal="right" vertical="center" shrinkToFit="1"/>
    </xf>
    <xf numFmtId="179" fontId="0" fillId="4" borderId="31" xfId="0" applyNumberFormat="1" applyFill="1" applyBorder="1" applyAlignment="1" applyProtection="1">
      <alignment horizontal="right" vertical="center" shrinkToFit="1"/>
    </xf>
    <xf numFmtId="0" fontId="0" fillId="4" borderId="68" xfId="0" applyFill="1" applyBorder="1" applyAlignment="1" applyProtection="1">
      <alignment horizontal="center" vertical="center"/>
    </xf>
    <xf numFmtId="0" fontId="0" fillId="4" borderId="34" xfId="0" applyFill="1" applyBorder="1" applyAlignment="1" applyProtection="1">
      <alignment horizontal="center" vertical="center"/>
    </xf>
    <xf numFmtId="182" fontId="0" fillId="2" borderId="30" xfId="0" applyNumberFormat="1" applyFill="1" applyBorder="1" applyAlignment="1" applyProtection="1">
      <alignment horizontal="right" vertical="center" shrinkToFit="1"/>
      <protection locked="0"/>
    </xf>
    <xf numFmtId="182" fontId="0" fillId="2" borderId="31" xfId="0" applyNumberFormat="1" applyFill="1" applyBorder="1" applyAlignment="1" applyProtection="1">
      <alignment horizontal="right" vertical="center" shrinkToFit="1"/>
      <protection locked="0"/>
    </xf>
    <xf numFmtId="0" fontId="0" fillId="0" borderId="28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zoomScale="85" zoomScaleNormal="85" zoomScaleSheetLayoutView="90" workbookViewId="0">
      <selection activeCell="H35" sqref="H35"/>
    </sheetView>
  </sheetViews>
  <sheetFormatPr defaultRowHeight="18.75" x14ac:dyDescent="0.4"/>
  <cols>
    <col min="1" max="1" width="4.125" bestFit="1" customWidth="1"/>
    <col min="2" max="2" width="30.625" customWidth="1"/>
    <col min="3" max="6" width="15.625" customWidth="1"/>
    <col min="7" max="7" width="15.75" style="1" customWidth="1"/>
    <col min="8" max="8" width="36.125" bestFit="1" customWidth="1"/>
  </cols>
  <sheetData>
    <row r="1" spans="1:8" ht="21.95" customHeight="1" x14ac:dyDescent="0.4">
      <c r="A1" s="3" t="s">
        <v>37</v>
      </c>
      <c r="B1" s="4"/>
      <c r="C1" s="4"/>
      <c r="D1" s="4"/>
      <c r="E1" s="4"/>
      <c r="F1" s="4"/>
      <c r="G1" s="5" t="s">
        <v>6</v>
      </c>
      <c r="H1" s="2"/>
    </row>
    <row r="2" spans="1:8" ht="21.95" customHeight="1" thickBot="1" x14ac:dyDescent="0.45">
      <c r="A2" s="6" t="s">
        <v>16</v>
      </c>
      <c r="B2" s="4"/>
      <c r="C2" s="4"/>
      <c r="D2" s="4"/>
      <c r="E2" s="4"/>
      <c r="F2" s="4"/>
      <c r="G2" s="5"/>
      <c r="H2" s="7"/>
    </row>
    <row r="3" spans="1:8" ht="19.5" thickBot="1" x14ac:dyDescent="0.45">
      <c r="A3" s="149" t="s">
        <v>32</v>
      </c>
      <c r="B3" s="150"/>
      <c r="C3" s="49" t="s">
        <v>33</v>
      </c>
      <c r="D3" s="130" t="s">
        <v>3</v>
      </c>
      <c r="E3" s="131"/>
      <c r="F3" s="4"/>
      <c r="G3" s="4"/>
      <c r="H3" s="4"/>
    </row>
    <row r="4" spans="1:8" ht="21.95" customHeight="1" x14ac:dyDescent="0.4">
      <c r="A4" s="113" t="s">
        <v>29</v>
      </c>
      <c r="B4" s="8" t="s">
        <v>13</v>
      </c>
      <c r="C4" s="31"/>
      <c r="D4" s="9"/>
      <c r="E4" s="10"/>
      <c r="F4" s="4"/>
      <c r="G4" s="4"/>
      <c r="H4" s="4"/>
    </row>
    <row r="5" spans="1:8" ht="21.95" customHeight="1" x14ac:dyDescent="0.4">
      <c r="A5" s="114"/>
      <c r="B5" s="11" t="s">
        <v>12</v>
      </c>
      <c r="C5" s="32"/>
      <c r="D5" s="12"/>
      <c r="E5" s="13"/>
      <c r="F5" s="4"/>
      <c r="G5" s="4"/>
      <c r="H5" s="4"/>
    </row>
    <row r="6" spans="1:8" ht="21.95" customHeight="1" x14ac:dyDescent="0.4">
      <c r="A6" s="114"/>
      <c r="B6" s="24" t="s">
        <v>4</v>
      </c>
      <c r="C6" s="33" t="e">
        <f>ROUND(C5/C4,3)</f>
        <v>#DIV/0!</v>
      </c>
      <c r="D6" s="28"/>
      <c r="E6" s="26"/>
      <c r="F6" s="4"/>
      <c r="G6" s="4"/>
      <c r="H6" s="4"/>
    </row>
    <row r="7" spans="1:8" ht="21.95" customHeight="1" x14ac:dyDescent="0.4">
      <c r="A7" s="114"/>
      <c r="B7" s="25" t="s">
        <v>7</v>
      </c>
      <c r="C7" s="34">
        <f>ROUNDDOWN(C4*D7*365*1.1,0)</f>
        <v>0</v>
      </c>
      <c r="D7" s="45">
        <v>31.3</v>
      </c>
      <c r="E7" s="27"/>
      <c r="F7" s="4"/>
      <c r="G7" s="4"/>
      <c r="H7" s="4"/>
    </row>
    <row r="8" spans="1:8" ht="21.95" customHeight="1" thickBot="1" x14ac:dyDescent="0.45">
      <c r="A8" s="114"/>
      <c r="B8" s="72" t="s">
        <v>8</v>
      </c>
      <c r="C8" s="73">
        <f>ROUNDDOWN(C5*D8*365*1.1,0)</f>
        <v>0</v>
      </c>
      <c r="D8" s="74">
        <v>8.8000000000000007</v>
      </c>
      <c r="E8" s="46"/>
      <c r="F8" s="4"/>
      <c r="G8" s="4"/>
      <c r="H8" s="4"/>
    </row>
    <row r="9" spans="1:8" ht="21.95" customHeight="1" thickBot="1" x14ac:dyDescent="0.45">
      <c r="A9" s="115"/>
      <c r="B9" s="92" t="s">
        <v>25</v>
      </c>
      <c r="C9" s="93">
        <f>+C7+C8</f>
        <v>0</v>
      </c>
      <c r="D9" s="94"/>
      <c r="E9" s="95"/>
      <c r="F9" s="4"/>
      <c r="G9" s="4"/>
      <c r="H9" s="4"/>
    </row>
    <row r="10" spans="1:8" ht="21.95" customHeight="1" thickBot="1" x14ac:dyDescent="0.45">
      <c r="A10" s="14"/>
      <c r="B10" s="15"/>
      <c r="C10" s="14"/>
      <c r="D10" s="14"/>
      <c r="E10" s="14"/>
      <c r="F10" s="4"/>
      <c r="G10" s="4"/>
      <c r="H10" s="4"/>
    </row>
    <row r="11" spans="1:8" ht="19.5" thickBot="1" x14ac:dyDescent="0.45">
      <c r="A11" s="147" t="s">
        <v>27</v>
      </c>
      <c r="B11" s="148"/>
      <c r="C11" s="145"/>
      <c r="D11" s="16" t="s">
        <v>20</v>
      </c>
      <c r="E11" s="17" t="s">
        <v>17</v>
      </c>
      <c r="F11" s="18" t="s">
        <v>18</v>
      </c>
      <c r="G11" s="19" t="s">
        <v>19</v>
      </c>
      <c r="H11" s="101" t="s">
        <v>34</v>
      </c>
    </row>
    <row r="12" spans="1:8" ht="19.5" thickBot="1" x14ac:dyDescent="0.45">
      <c r="A12" s="118"/>
      <c r="B12" s="119"/>
      <c r="C12" s="146"/>
      <c r="D12" s="30" t="s">
        <v>21</v>
      </c>
      <c r="E12" s="35"/>
      <c r="F12" s="36"/>
      <c r="G12" s="37"/>
      <c r="H12" s="102" t="str">
        <f>IF(SUM(E12:G12)&gt;0,IF(C11=SUM(E12:G12)," OK"," 減量希望水量と分割の合計水量が不一致")," OK")</f>
        <v xml:space="preserve"> OK</v>
      </c>
    </row>
    <row r="13" spans="1:8" ht="21.95" customHeight="1" thickBot="1" x14ac:dyDescent="0.45">
      <c r="A13" s="20"/>
      <c r="B13" s="21"/>
      <c r="C13" s="22"/>
      <c r="D13" s="29" t="s">
        <v>35</v>
      </c>
      <c r="E13" s="22"/>
      <c r="F13" s="22"/>
      <c r="G13" s="21"/>
      <c r="H13" s="23"/>
    </row>
    <row r="14" spans="1:8" x14ac:dyDescent="0.4">
      <c r="A14" s="109" t="s">
        <v>32</v>
      </c>
      <c r="B14" s="126"/>
      <c r="C14" s="128" t="s">
        <v>31</v>
      </c>
      <c r="D14" s="135" t="s">
        <v>22</v>
      </c>
      <c r="E14" s="136"/>
      <c r="F14" s="137"/>
      <c r="G14" s="109" t="s">
        <v>26</v>
      </c>
      <c r="H14" s="110"/>
    </row>
    <row r="15" spans="1:8" ht="19.5" thickBot="1" x14ac:dyDescent="0.45">
      <c r="A15" s="111"/>
      <c r="B15" s="127"/>
      <c r="C15" s="129"/>
      <c r="D15" s="99" t="s">
        <v>23</v>
      </c>
      <c r="E15" s="100" t="s">
        <v>18</v>
      </c>
      <c r="F15" s="99" t="s">
        <v>24</v>
      </c>
      <c r="G15" s="111"/>
      <c r="H15" s="112"/>
    </row>
    <row r="16" spans="1:8" ht="21.95" customHeight="1" x14ac:dyDescent="0.4">
      <c r="A16" s="132" t="s">
        <v>30</v>
      </c>
      <c r="B16" s="51" t="s">
        <v>15</v>
      </c>
      <c r="C16" s="52">
        <f>+C4-C11</f>
        <v>0</v>
      </c>
      <c r="D16" s="53" t="str">
        <f>IF(SUM($E$12:$G$12)=0,"",C4-E12)</f>
        <v/>
      </c>
      <c r="E16" s="54" t="str">
        <f>IF(SUM($E$12:$G$12)=0,"",D16-F12)</f>
        <v/>
      </c>
      <c r="F16" s="53" t="str">
        <f>IF(SUM($E$12:$G$12)=0,"",E16-G12)</f>
        <v/>
      </c>
      <c r="G16" s="55"/>
      <c r="H16" s="104"/>
    </row>
    <row r="17" spans="1:8" ht="21.95" customHeight="1" x14ac:dyDescent="0.4">
      <c r="A17" s="133"/>
      <c r="B17" s="56" t="s">
        <v>12</v>
      </c>
      <c r="C17" s="38">
        <f>$C$5</f>
        <v>0</v>
      </c>
      <c r="D17" s="39" t="str">
        <f>IF(SUM($E$12:$G$12)=0,"",$C$5)</f>
        <v/>
      </c>
      <c r="E17" s="47" t="str">
        <f>IF(SUM($E$12:$G$12)=0,"",$C$5)</f>
        <v/>
      </c>
      <c r="F17" s="39" t="str">
        <f>IF(SUM($E$12:$G$12)=0,"",$C$5)</f>
        <v/>
      </c>
      <c r="G17" s="57"/>
      <c r="H17" s="105"/>
    </row>
    <row r="18" spans="1:8" ht="21.95" customHeight="1" x14ac:dyDescent="0.4">
      <c r="A18" s="133"/>
      <c r="B18" s="58" t="s">
        <v>14</v>
      </c>
      <c r="C18" s="59" t="e">
        <f>ROUND(C17/C16,3)</f>
        <v>#DIV/0!</v>
      </c>
      <c r="D18" s="60" t="str">
        <f>IF(SUM($E$12:$G$12)=0,"",ROUND(D17/D16,3))</f>
        <v/>
      </c>
      <c r="E18" s="61" t="str">
        <f>IF(SUM($E$12:$G$12)=0,"",ROUND(E17/E16,3))</f>
        <v/>
      </c>
      <c r="F18" s="60" t="str">
        <f>IF(SUM($E$12:$G$12)=0,"",ROUND(F17/F16,3))</f>
        <v/>
      </c>
      <c r="G18" s="62"/>
      <c r="H18" s="106"/>
    </row>
    <row r="19" spans="1:8" ht="21.95" customHeight="1" x14ac:dyDescent="0.4">
      <c r="A19" s="133"/>
      <c r="B19" s="63" t="s">
        <v>9</v>
      </c>
      <c r="C19" s="64">
        <f>ROUNDDOWN(C16*$G$19*365*1.1,0)</f>
        <v>0</v>
      </c>
      <c r="D19" s="65" t="str">
        <f>IF(SUM($E$12:$G$12)=0,"",ROUNDDOWN(D16*$G$19*365*1.1,0))</f>
        <v/>
      </c>
      <c r="E19" s="66" t="str">
        <f>IF(SUM($E$12:$G$12)=0,"",ROUNDDOWN(E16*$G$19*365*1.1,0))</f>
        <v/>
      </c>
      <c r="F19" s="65" t="str">
        <f>IF(SUM($E$12:$G$12)=0,"",ROUNDDOWN(F16*$G$19*365*1.1,0))</f>
        <v/>
      </c>
      <c r="G19" s="67">
        <v>31.3</v>
      </c>
      <c r="H19" s="107"/>
    </row>
    <row r="20" spans="1:8" ht="21.95" customHeight="1" thickBot="1" x14ac:dyDescent="0.45">
      <c r="A20" s="133"/>
      <c r="B20" s="75" t="s">
        <v>10</v>
      </c>
      <c r="C20" s="76">
        <f>ROUNDDOWN(C17*$G$20*365*1.1,0)</f>
        <v>0</v>
      </c>
      <c r="D20" s="77" t="str">
        <f>IF(SUM($E$12:$G$12)=0,"",ROUNDDOWN(D17*$G$20*365*1.1,0))</f>
        <v/>
      </c>
      <c r="E20" s="78" t="str">
        <f>IF(SUM($E$12:$G$12)=0,"",ROUNDDOWN(E17*$G$20*365*1.1,0))</f>
        <v/>
      </c>
      <c r="F20" s="77" t="str">
        <f>IF(SUM($E$12:$G$12)=0,"",ROUNDDOWN(F17*$G$20*365*1.1,0))</f>
        <v/>
      </c>
      <c r="G20" s="79">
        <v>8.8000000000000007</v>
      </c>
      <c r="H20" s="108"/>
    </row>
    <row r="21" spans="1:8" ht="21.95" customHeight="1" thickBot="1" x14ac:dyDescent="0.45">
      <c r="A21" s="134"/>
      <c r="B21" s="88" t="s">
        <v>25</v>
      </c>
      <c r="C21" s="89">
        <f>+C19+C20</f>
        <v>0</v>
      </c>
      <c r="D21" s="90" t="str">
        <f>IF(SUM($E$12:$G$12)=0,"",+D19+D20)</f>
        <v/>
      </c>
      <c r="E21" s="91" t="str">
        <f>IF(SUM($E$12:$G$12)=0,"",+E19+E20)</f>
        <v/>
      </c>
      <c r="F21" s="90" t="str">
        <f>IF(SUM($E$12:$G$12)=0,"",+F19+F20)</f>
        <v/>
      </c>
      <c r="G21" s="103"/>
      <c r="H21" s="95"/>
    </row>
    <row r="22" spans="1:8" ht="19.5" thickBot="1" x14ac:dyDescent="0.45">
      <c r="A22" s="68"/>
      <c r="B22" s="69"/>
      <c r="C22" s="70"/>
      <c r="D22" s="70"/>
      <c r="E22" s="70"/>
      <c r="F22" s="70"/>
      <c r="G22" s="69"/>
      <c r="H22" s="71"/>
    </row>
    <row r="23" spans="1:8" x14ac:dyDescent="0.4">
      <c r="A23" s="109" t="s">
        <v>32</v>
      </c>
      <c r="B23" s="126"/>
      <c r="C23" s="128" t="s">
        <v>31</v>
      </c>
      <c r="D23" s="135" t="s">
        <v>22</v>
      </c>
      <c r="E23" s="136"/>
      <c r="F23" s="137"/>
      <c r="G23" s="109" t="s">
        <v>26</v>
      </c>
      <c r="H23" s="110"/>
    </row>
    <row r="24" spans="1:8" ht="19.5" thickBot="1" x14ac:dyDescent="0.45">
      <c r="A24" s="111"/>
      <c r="B24" s="127"/>
      <c r="C24" s="129"/>
      <c r="D24" s="99" t="s">
        <v>23</v>
      </c>
      <c r="E24" s="100" t="s">
        <v>18</v>
      </c>
      <c r="F24" s="99" t="s">
        <v>19</v>
      </c>
      <c r="G24" s="111"/>
      <c r="H24" s="112"/>
    </row>
    <row r="25" spans="1:8" ht="21.95" customHeight="1" x14ac:dyDescent="0.4">
      <c r="A25" s="113" t="s">
        <v>11</v>
      </c>
      <c r="B25" s="8" t="s">
        <v>0</v>
      </c>
      <c r="C25" s="40">
        <f>ROUNDDOWN(C11*$G$25,0)</f>
        <v>0</v>
      </c>
      <c r="D25" s="41">
        <f>ROUNDDOWN(E12*$G$25,0)</f>
        <v>0</v>
      </c>
      <c r="E25" s="48">
        <f>ROUNDDOWN(F12*$G$25,0)</f>
        <v>0</v>
      </c>
      <c r="F25" s="41">
        <f>ROUNDDOWN(G12*$G$25,0)</f>
        <v>0</v>
      </c>
      <c r="G25" s="44">
        <v>21162</v>
      </c>
      <c r="H25" s="10" t="s">
        <v>36</v>
      </c>
    </row>
    <row r="26" spans="1:8" ht="21.95" customHeight="1" thickBot="1" x14ac:dyDescent="0.45">
      <c r="A26" s="114"/>
      <c r="B26" s="72" t="s">
        <v>1</v>
      </c>
      <c r="C26" s="80">
        <f>ROUNDDOWN(C11*$G$26*365*5,0)</f>
        <v>0</v>
      </c>
      <c r="D26" s="81">
        <f>ROUNDDOWN(E12*$G$26*365*5,0)</f>
        <v>0</v>
      </c>
      <c r="E26" s="82">
        <f>ROUNDDOWN(F12*$G$26*365*5,0)</f>
        <v>0</v>
      </c>
      <c r="F26" s="83">
        <f>ROUNDDOWN(G12*$G$26*365*5,0)</f>
        <v>0</v>
      </c>
      <c r="G26" s="84">
        <v>31.3</v>
      </c>
      <c r="H26" s="46"/>
    </row>
    <row r="27" spans="1:8" ht="21.95" customHeight="1" x14ac:dyDescent="0.4">
      <c r="A27" s="114"/>
      <c r="B27" s="143" t="s">
        <v>28</v>
      </c>
      <c r="C27" s="141">
        <f>+C25+C26</f>
        <v>0</v>
      </c>
      <c r="D27" s="85">
        <f>SUM(D25:D26)</f>
        <v>0</v>
      </c>
      <c r="E27" s="86">
        <f t="shared" ref="E27:F27" si="0">SUM(E25:E26)</f>
        <v>0</v>
      </c>
      <c r="F27" s="87">
        <f t="shared" si="0"/>
        <v>0</v>
      </c>
      <c r="G27" s="96"/>
      <c r="H27" s="97"/>
    </row>
    <row r="28" spans="1:8" ht="21.95" customHeight="1" thickBot="1" x14ac:dyDescent="0.45">
      <c r="A28" s="115"/>
      <c r="B28" s="144"/>
      <c r="C28" s="142"/>
      <c r="D28" s="138">
        <f>SUM(D27:F27)</f>
        <v>0</v>
      </c>
      <c r="E28" s="139"/>
      <c r="F28" s="140"/>
      <c r="G28" s="98"/>
      <c r="H28" s="50"/>
    </row>
    <row r="29" spans="1:8" ht="21.95" customHeight="1" x14ac:dyDescent="0.4">
      <c r="A29" s="116" t="s">
        <v>2</v>
      </c>
      <c r="B29" s="117"/>
      <c r="C29" s="42" t="e">
        <f>ROUND(C27/($C$9-C21),2)</f>
        <v>#DIV/0!</v>
      </c>
      <c r="D29" s="120" t="str">
        <f>IF(SUM($E$12:$G$12)=0,"",ROUND((D28-(($C$9-D21)+($C$9-E21)))/($C$9-F21),2)+2)</f>
        <v/>
      </c>
      <c r="E29" s="121"/>
      <c r="F29" s="122"/>
      <c r="G29"/>
    </row>
    <row r="30" spans="1:8" ht="21.95" customHeight="1" thickBot="1" x14ac:dyDescent="0.45">
      <c r="A30" s="118" t="s">
        <v>5</v>
      </c>
      <c r="B30" s="119"/>
      <c r="C30" s="43" t="e">
        <f>ROUND(C29*12,0)</f>
        <v>#DIV/0!</v>
      </c>
      <c r="D30" s="123" t="str">
        <f>IF(SUM($E$12:$G$12)=0,"",ROUND(D29*12,0))</f>
        <v/>
      </c>
      <c r="E30" s="124"/>
      <c r="F30" s="125"/>
      <c r="G30"/>
    </row>
  </sheetData>
  <mergeCells count="22">
    <mergeCell ref="D3:E3"/>
    <mergeCell ref="A4:A9"/>
    <mergeCell ref="A16:A21"/>
    <mergeCell ref="D14:F14"/>
    <mergeCell ref="D28:F28"/>
    <mergeCell ref="C27:C28"/>
    <mergeCell ref="B27:B28"/>
    <mergeCell ref="D23:F23"/>
    <mergeCell ref="C11:C12"/>
    <mergeCell ref="A11:B12"/>
    <mergeCell ref="A3:B3"/>
    <mergeCell ref="A14:B15"/>
    <mergeCell ref="C14:C15"/>
    <mergeCell ref="G14:H15"/>
    <mergeCell ref="G23:H24"/>
    <mergeCell ref="A25:A28"/>
    <mergeCell ref="A29:B29"/>
    <mergeCell ref="A30:B30"/>
    <mergeCell ref="D29:F29"/>
    <mergeCell ref="D30:F30"/>
    <mergeCell ref="A23:B24"/>
    <mergeCell ref="C23:C24"/>
  </mergeCells>
  <phoneticPr fontId="1"/>
  <dataValidations count="1">
    <dataValidation type="whole" imeMode="off" operator="greaterThanOrEqual" allowBlank="1" showInputMessage="1" showErrorMessage="1" error="整数及び0以上の値を入力してください" sqref="E12:G12">
      <formula1>0</formula1>
    </dataValidation>
  </dataValidations>
  <printOptions horizontalCentered="1" verticalCentered="1"/>
  <pageMargins left="0.59055118110236227" right="0.59055118110236227" top="0.78740157480314965" bottom="0.3937007874015748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減量シミュレーター Ver.4</vt:lpstr>
      <vt:lpstr>'減量シミュレーター Ver.4'!Print_Area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花井　勝吾</dc:creator>
  <cp:lastModifiedBy>花井　勝吾</cp:lastModifiedBy>
  <cp:lastPrinted>2021-04-05T00:50:27Z</cp:lastPrinted>
  <dcterms:created xsi:type="dcterms:W3CDTF">2020-06-10T02:19:10Z</dcterms:created>
  <dcterms:modified xsi:type="dcterms:W3CDTF">2021-04-06T06:57:14Z</dcterms:modified>
</cp:coreProperties>
</file>