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2 岸和田水道センター　総務課　検針担当\01料金改定\Ｒ７.12高市内閣経済対策減免施策\広報・HP関係\"/>
    </mc:Choice>
  </mc:AlternateContent>
  <xr:revisionPtr revIDLastSave="0" documentId="13_ncr:1_{2FF208A8-129B-4188-BF73-8AC70D4E5A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計算表" sheetId="1" r:id="rId1"/>
    <sheet name="速算表" sheetId="2" state="hidden" r:id="rId2"/>
    <sheet name="Sheet1" sheetId="3" r:id="rId3"/>
  </sheets>
  <definedNames>
    <definedName name="_xlnm.Print_Area" localSheetId="0">計算表!$A$1:$AA$18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C5" i="1"/>
  <c r="B5" i="1"/>
  <c r="F4" i="2" l="1"/>
  <c r="H4" i="2" s="1"/>
  <c r="F5" i="2" l="1"/>
  <c r="F19" i="2"/>
  <c r="H5" i="2" l="1"/>
  <c r="F6" i="2"/>
  <c r="F20" i="2"/>
  <c r="F7" i="2" l="1"/>
  <c r="H6" i="2"/>
  <c r="F21" i="2"/>
  <c r="F22" i="2" s="1"/>
  <c r="C9" i="1"/>
  <c r="B9" i="1"/>
  <c r="H19" i="2"/>
  <c r="F8" i="2" l="1"/>
  <c r="H7" i="2"/>
  <c r="F23" i="2"/>
  <c r="F24" i="2" s="1"/>
  <c r="F25" i="2" s="1"/>
  <c r="E9" i="1"/>
  <c r="H9" i="1" s="1"/>
  <c r="K9" i="1" s="1"/>
  <c r="H20" i="2"/>
  <c r="H21" i="2"/>
  <c r="F9" i="2" l="1"/>
  <c r="H8" i="2"/>
  <c r="H5" i="1"/>
  <c r="K5" i="1" s="1"/>
  <c r="H22" i="2"/>
  <c r="F10" i="2" l="1"/>
  <c r="H9" i="2"/>
  <c r="H23" i="2"/>
  <c r="F11" i="2" l="1"/>
  <c r="H11" i="2" s="1"/>
  <c r="H10" i="2"/>
  <c r="H24" i="2"/>
  <c r="H25" i="2" l="1"/>
  <c r="F26" i="2"/>
  <c r="H26" i="2" l="1"/>
</calcChain>
</file>

<file path=xl/sharedStrings.xml><?xml version="1.0" encoding="utf-8"?>
<sst xmlns="http://schemas.openxmlformats.org/spreadsheetml/2006/main" count="60" uniqueCount="25">
  <si>
    <t>金額</t>
  </si>
  <si>
    <t>単価</t>
  </si>
  <si>
    <t>速算控除</t>
  </si>
  <si>
    <t>量</t>
  </si>
  <si>
    <t>使用料</t>
  </si>
  <si>
    <t>以上</t>
  </si>
  <si>
    <t>(新)</t>
    <rPh sb="1" eb="2">
      <t>シン</t>
    </rPh>
    <phoneticPr fontId="2"/>
  </si>
  <si>
    <t>上水道基本料金</t>
    <rPh sb="0" eb="1">
      <t>ウエ</t>
    </rPh>
    <rPh sb="1" eb="3">
      <t>スイドウ</t>
    </rPh>
    <rPh sb="3" eb="5">
      <t>キホン</t>
    </rPh>
    <rPh sb="5" eb="7">
      <t>リョウキン</t>
    </rPh>
    <phoneticPr fontId="2"/>
  </si>
  <si>
    <t>単価（円）</t>
    <rPh sb="0" eb="2">
      <t>タンカ</t>
    </rPh>
    <rPh sb="3" eb="4">
      <t>エン</t>
    </rPh>
    <phoneticPr fontId="2"/>
  </si>
  <si>
    <t>メータ口径</t>
    <rPh sb="3" eb="5">
      <t>コウケイ</t>
    </rPh>
    <phoneticPr fontId="2"/>
  </si>
  <si>
    <t>メータ口径（mm）</t>
    <rPh sb="3" eb="4">
      <t>クチ</t>
    </rPh>
    <rPh sb="4" eb="5">
      <t>ケイ</t>
    </rPh>
    <phoneticPr fontId="2"/>
  </si>
  <si>
    <t>口径の基本料金</t>
    <rPh sb="0" eb="2">
      <t>コウケイ</t>
    </rPh>
    <rPh sb="3" eb="5">
      <t>キホン</t>
    </rPh>
    <rPh sb="5" eb="7">
      <t>リョウキン</t>
    </rPh>
    <phoneticPr fontId="2"/>
  </si>
  <si>
    <t>単価</t>
    <rPh sb="0" eb="2">
      <t>タンカ</t>
    </rPh>
    <phoneticPr fontId="2"/>
  </si>
  <si>
    <t>使用水量</t>
    <rPh sb="0" eb="2">
      <t>シヨウ</t>
    </rPh>
    <rPh sb="2" eb="4">
      <t>スイリョウ</t>
    </rPh>
    <rPh sb="3" eb="4">
      <t>リョウ</t>
    </rPh>
    <phoneticPr fontId="2"/>
  </si>
  <si>
    <t>水量</t>
    <phoneticPr fontId="2"/>
  </si>
  <si>
    <t>（１０円未満切り捨て）</t>
  </si>
  <si>
    <t>旧）上水道料金
　　　　（税抜）</t>
    <rPh sb="2" eb="5">
      <t>ジョウスイドウ</t>
    </rPh>
    <rPh sb="5" eb="7">
      <t>リョウキン</t>
    </rPh>
    <phoneticPr fontId="2"/>
  </si>
  <si>
    <t>新）上水道料金
　　　　（税抜）</t>
    <rPh sb="0" eb="1">
      <t>シン</t>
    </rPh>
    <rPh sb="2" eb="5">
      <t>ジョウスイドウ</t>
    </rPh>
    <rPh sb="5" eb="7">
      <t>リョウキン</t>
    </rPh>
    <phoneticPr fontId="2"/>
  </si>
  <si>
    <t>旧）上水道料金
　　　　（税込）</t>
    <rPh sb="2" eb="5">
      <t>ジョウスイドウ</t>
    </rPh>
    <rPh sb="5" eb="7">
      <t>リョウキン</t>
    </rPh>
    <rPh sb="14" eb="15">
      <t>コミ</t>
    </rPh>
    <phoneticPr fontId="2"/>
  </si>
  <si>
    <t>新）上水道料金
　　　　（税込）</t>
    <rPh sb="0" eb="1">
      <t>シン</t>
    </rPh>
    <rPh sb="2" eb="5">
      <t>ジョウスイドウ</t>
    </rPh>
    <rPh sb="5" eb="7">
      <t>リョウキン</t>
    </rPh>
    <rPh sb="14" eb="15">
      <t>コミ</t>
    </rPh>
    <phoneticPr fontId="2"/>
  </si>
  <si>
    <t>（１円未満切り捨て）
※消費税率１０％</t>
    <rPh sb="12" eb="14">
      <t>ショウヒ</t>
    </rPh>
    <rPh sb="14" eb="16">
      <t>ゼイリツ</t>
    </rPh>
    <phoneticPr fontId="2"/>
  </si>
  <si>
    <t>（１円未満切り捨て）
 ※消費税率１０％</t>
    <rPh sb="13" eb="15">
      <t>ショウヒ</t>
    </rPh>
    <phoneticPr fontId="2"/>
  </si>
  <si>
    <t>－</t>
    <phoneticPr fontId="2"/>
  </si>
  <si>
    <t>－</t>
    <phoneticPr fontId="2"/>
  </si>
  <si>
    <t>簡易計算定数算出において
各口径の基本料金から控除する数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</si>
</sst>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38" fontId="3" fillId="0" borderId="3" xfId="1" applyFont="1" applyBorder="1">
      <alignment vertical="center"/>
    </xf>
    <xf numFmtId="0" fontId="3" fillId="0" borderId="4" xfId="0" applyFont="1" applyBorder="1">
      <alignment vertical="center"/>
    </xf>
    <xf numFmtId="38" fontId="3" fillId="0" borderId="4" xfId="1" applyFont="1" applyBorder="1">
      <alignment vertical="center"/>
    </xf>
    <xf numFmtId="38" fontId="3" fillId="0" borderId="8" xfId="1" applyFont="1" applyBorder="1">
      <alignment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>
      <alignment vertical="center"/>
    </xf>
    <xf numFmtId="38" fontId="3" fillId="0" borderId="11" xfId="1" applyFont="1" applyBorder="1">
      <alignment vertical="center"/>
    </xf>
    <xf numFmtId="38" fontId="3" fillId="0" borderId="12" xfId="1" applyFont="1" applyBorder="1" applyAlignment="1">
      <alignment horizontal="center" vertical="center"/>
    </xf>
    <xf numFmtId="38" fontId="3" fillId="0" borderId="13" xfId="1" applyFont="1" applyBorder="1">
      <alignment vertical="center"/>
    </xf>
    <xf numFmtId="38" fontId="0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0" fontId="1" fillId="0" borderId="0" xfId="0" applyFont="1" applyAlignment="1"/>
    <xf numFmtId="0" fontId="1" fillId="0" borderId="0" xfId="0" applyFont="1">
      <alignment vertical="center"/>
    </xf>
    <xf numFmtId="38" fontId="5" fillId="3" borderId="0" xfId="1" applyFont="1" applyFill="1" applyAlignment="1">
      <alignment horizontal="center" vertical="center"/>
    </xf>
    <xf numFmtId="38" fontId="1" fillId="0" borderId="0" xfId="1" applyFont="1" applyAlignment="1">
      <alignment horizontal="center" vertical="center"/>
    </xf>
    <xf numFmtId="38" fontId="4" fillId="2" borderId="14" xfId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7" fillId="0" borderId="14" xfId="1" applyFont="1" applyBorder="1" applyAlignment="1">
      <alignment horizontal="center" vertical="center" wrapText="1"/>
    </xf>
    <xf numFmtId="38" fontId="7" fillId="0" borderId="0" xfId="1" applyFont="1" applyBorder="1" applyAlignment="1">
      <alignment vertical="center" wrapText="1"/>
    </xf>
    <xf numFmtId="176" fontId="8" fillId="3" borderId="15" xfId="0" applyNumberFormat="1" applyFont="1" applyFill="1" applyBorder="1" applyAlignment="1">
      <alignment vertical="center"/>
    </xf>
    <xf numFmtId="38" fontId="9" fillId="0" borderId="16" xfId="1" applyFont="1" applyBorder="1" applyAlignment="1">
      <alignment vertical="center"/>
    </xf>
    <xf numFmtId="0" fontId="1" fillId="0" borderId="0" xfId="0" applyFont="1" applyBorder="1" applyAlignment="1"/>
    <xf numFmtId="38" fontId="1" fillId="0" borderId="0" xfId="1" applyFont="1" applyAlignment="1">
      <alignment vertical="top"/>
    </xf>
    <xf numFmtId="38" fontId="1" fillId="0" borderId="0" xfId="1" applyFont="1">
      <alignment vertical="center"/>
    </xf>
    <xf numFmtId="38" fontId="4" fillId="0" borderId="0" xfId="1" applyFont="1" applyBorder="1" applyAlignment="1">
      <alignment vertical="top"/>
    </xf>
    <xf numFmtId="176" fontId="8" fillId="0" borderId="15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38" fontId="1" fillId="0" borderId="0" xfId="1" applyFont="1" applyBorder="1" applyAlignment="1">
      <alignment horizontal="center" vertical="center"/>
    </xf>
    <xf numFmtId="38" fontId="1" fillId="0" borderId="0" xfId="1" applyFont="1" applyAlignment="1">
      <alignment vertical="center"/>
    </xf>
    <xf numFmtId="38" fontId="8" fillId="0" borderId="17" xfId="1" applyFont="1" applyFill="1" applyBorder="1" applyAlignment="1">
      <alignment horizontal="right" vertical="center" indent="1"/>
    </xf>
    <xf numFmtId="38" fontId="8" fillId="0" borderId="18" xfId="1" applyFont="1" applyFill="1" applyBorder="1" applyAlignment="1">
      <alignment horizontal="right" vertical="center" indent="1"/>
    </xf>
    <xf numFmtId="38" fontId="7" fillId="4" borderId="14" xfId="1" applyFont="1" applyFill="1" applyBorder="1" applyAlignment="1">
      <alignment horizontal="center" vertical="center" wrapText="1"/>
    </xf>
    <xf numFmtId="38" fontId="9" fillId="4" borderId="16" xfId="1" applyFont="1" applyFill="1" applyBorder="1">
      <alignment vertical="center"/>
    </xf>
    <xf numFmtId="38" fontId="8" fillId="2" borderId="19" xfId="1" applyFont="1" applyFill="1" applyBorder="1" applyAlignment="1" applyProtection="1">
      <alignment horizontal="right" vertical="center" indent="1"/>
      <protection locked="0"/>
    </xf>
    <xf numFmtId="38" fontId="8" fillId="2" borderId="20" xfId="1" applyFont="1" applyFill="1" applyBorder="1" applyAlignment="1" applyProtection="1">
      <alignment horizontal="right" vertical="center" indent="1"/>
      <protection locked="0"/>
    </xf>
    <xf numFmtId="0" fontId="3" fillId="0" borderId="2" xfId="0" applyFont="1" applyBorder="1" applyAlignment="1">
      <alignment horizontal="center" vertical="center"/>
    </xf>
    <xf numFmtId="38" fontId="3" fillId="0" borderId="26" xfId="1" applyFont="1" applyBorder="1">
      <alignment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>
      <alignment vertical="center"/>
    </xf>
    <xf numFmtId="0" fontId="3" fillId="0" borderId="29" xfId="0" applyFont="1" applyBorder="1">
      <alignment vertical="center"/>
    </xf>
    <xf numFmtId="38" fontId="3" fillId="0" borderId="29" xfId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8" fontId="5" fillId="3" borderId="0" xfId="1" applyFont="1" applyFill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 wrapText="1"/>
    </xf>
    <xf numFmtId="38" fontId="4" fillId="0" borderId="7" xfId="1" applyFont="1" applyBorder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38" fontId="4" fillId="0" borderId="5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10" fillId="0" borderId="0" xfId="1" applyFont="1" applyAlignment="1">
      <alignment horizontal="center" vertical="center"/>
    </xf>
    <xf numFmtId="38" fontId="1" fillId="0" borderId="0" xfId="1" applyFont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8" fillId="3" borderId="11" xfId="1" applyFont="1" applyFill="1" applyBorder="1" applyAlignment="1">
      <alignment horizontal="right" vertical="center" indent="1"/>
    </xf>
    <xf numFmtId="38" fontId="8" fillId="3" borderId="13" xfId="1" applyFont="1" applyFill="1" applyBorder="1" applyAlignment="1">
      <alignment horizontal="right" vertical="center" indent="1"/>
    </xf>
    <xf numFmtId="38" fontId="8" fillId="0" borderId="21" xfId="1" applyFont="1" applyBorder="1" applyAlignment="1">
      <alignment horizontal="right" vertical="center" indent="1"/>
    </xf>
    <xf numFmtId="38" fontId="8" fillId="0" borderId="15" xfId="1" applyFont="1" applyBorder="1" applyAlignment="1">
      <alignment horizontal="right" vertical="center" indent="1"/>
    </xf>
    <xf numFmtId="38" fontId="1" fillId="0" borderId="0" xfId="1" applyFont="1" applyBorder="1" applyAlignment="1">
      <alignment horizontal="center" vertical="center"/>
    </xf>
    <xf numFmtId="38" fontId="1" fillId="0" borderId="23" xfId="1" applyFont="1" applyBorder="1" applyAlignment="1">
      <alignment horizontal="center" vertical="center"/>
    </xf>
    <xf numFmtId="38" fontId="8" fillId="3" borderId="12" xfId="1" applyFont="1" applyFill="1" applyBorder="1" applyAlignment="1">
      <alignment horizontal="right" vertical="center" indent="1"/>
    </xf>
    <xf numFmtId="38" fontId="4" fillId="0" borderId="0" xfId="1" applyFont="1" applyBorder="1" applyAlignment="1">
      <alignment horizontal="center" vertical="center"/>
    </xf>
    <xf numFmtId="38" fontId="8" fillId="0" borderId="11" xfId="1" applyFont="1" applyBorder="1" applyAlignment="1">
      <alignment horizontal="right" vertical="center" indent="1"/>
    </xf>
    <xf numFmtId="38" fontId="8" fillId="0" borderId="13" xfId="1" applyFont="1" applyBorder="1" applyAlignment="1">
      <alignment horizontal="right" vertical="center" indent="1"/>
    </xf>
    <xf numFmtId="38" fontId="1" fillId="0" borderId="22" xfId="1" applyFont="1" applyBorder="1" applyAlignment="1">
      <alignment horizontal="center" vertical="center"/>
    </xf>
    <xf numFmtId="38" fontId="8" fillId="0" borderId="22" xfId="1" applyFont="1" applyBorder="1" applyAlignment="1">
      <alignment horizontal="right" vertical="center" indent="1"/>
    </xf>
    <xf numFmtId="0" fontId="3" fillId="0" borderId="1" xfId="0" applyFont="1" applyBorder="1" applyAlignment="1">
      <alignment horizontal="center" vertical="center"/>
    </xf>
    <xf numFmtId="38" fontId="3" fillId="0" borderId="24" xfId="1" applyFont="1" applyFill="1" applyBorder="1" applyAlignment="1">
      <alignment horizontal="center" vertical="center"/>
    </xf>
    <xf numFmtId="38" fontId="3" fillId="0" borderId="2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0</xdr:row>
      <xdr:rowOff>254000</xdr:rowOff>
    </xdr:from>
    <xdr:to>
      <xdr:col>10</xdr:col>
      <xdr:colOff>1168400</xdr:colOff>
      <xdr:row>1</xdr:row>
      <xdr:rowOff>660400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3900" y="254000"/>
          <a:ext cx="7429500" cy="12319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/>
            <a:t>上水道料金＜用途：</a:t>
          </a:r>
          <a:r>
            <a:rPr kumimoji="1" lang="ja-JP" altLang="en-US" sz="2000" b="1">
              <a:solidFill>
                <a:srgbClr val="1A0A92"/>
              </a:solidFill>
            </a:rPr>
            <a:t>一般</a:t>
          </a:r>
          <a:r>
            <a:rPr kumimoji="1" lang="ja-JP" altLang="en-US" sz="2000" b="1"/>
            <a:t>＞新旧比較計算表</a:t>
          </a:r>
          <a:endParaRPr kumimoji="1" lang="en-US" altLang="ja-JP" sz="2000" b="1"/>
        </a:p>
        <a:p>
          <a:pPr algn="ctr">
            <a:lnSpc>
              <a:spcPts val="2400"/>
            </a:lnSpc>
          </a:pPr>
          <a:r>
            <a:rPr kumimoji="1" lang="ja-JP" altLang="en-US" sz="1600" b="1">
              <a:latin typeface="+mn-ea"/>
              <a:ea typeface="+mn-ea"/>
            </a:rPr>
            <a:t>令和８年８月検針分から令和９年１月検針分</a:t>
          </a:r>
          <a:endParaRPr kumimoji="1" lang="en-US" altLang="ja-JP" sz="1600" b="1">
            <a:latin typeface="+mn-ea"/>
            <a:ea typeface="+mn-ea"/>
          </a:endParaRPr>
        </a:p>
        <a:p>
          <a:pPr algn="ctr">
            <a:lnSpc>
              <a:spcPts val="2400"/>
            </a:lnSpc>
          </a:pP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★上水道基本料金全額減免</a:t>
          </a:r>
        </a:p>
      </xdr:txBody>
    </xdr:sp>
    <xdr:clientData/>
  </xdr:twoCellAnchor>
  <xdr:twoCellAnchor>
    <xdr:from>
      <xdr:col>20</xdr:col>
      <xdr:colOff>571500</xdr:colOff>
      <xdr:row>0</xdr:row>
      <xdr:rowOff>161925</xdr:rowOff>
    </xdr:from>
    <xdr:to>
      <xdr:col>26</xdr:col>
      <xdr:colOff>923925</xdr:colOff>
      <xdr:row>17</xdr:row>
      <xdr:rowOff>47625</xdr:rowOff>
    </xdr:to>
    <xdr:pic>
      <xdr:nvPicPr>
        <xdr:cNvPr id="2445" name="Picture 1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6200" y="161925"/>
          <a:ext cx="4467225" cy="6810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647700</xdr:colOff>
      <xdr:row>0</xdr:row>
      <xdr:rowOff>685800</xdr:rowOff>
    </xdr:from>
    <xdr:to>
      <xdr:col>25</xdr:col>
      <xdr:colOff>561975</xdr:colOff>
      <xdr:row>1</xdr:row>
      <xdr:rowOff>333375</xdr:rowOff>
    </xdr:to>
    <xdr:sp macro="" textlink="">
      <xdr:nvSpPr>
        <xdr:cNvPr id="2446" name="Rectangle 14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>
          <a:spLocks noChangeArrowheads="1"/>
        </xdr:cNvSpPr>
      </xdr:nvSpPr>
      <xdr:spPr bwMode="auto">
        <a:xfrm flipH="1">
          <a:off x="18135600" y="685800"/>
          <a:ext cx="600075" cy="476250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24</xdr:col>
      <xdr:colOff>47625</xdr:colOff>
      <xdr:row>1</xdr:row>
      <xdr:rowOff>714375</xdr:rowOff>
    </xdr:from>
    <xdr:to>
      <xdr:col>26</xdr:col>
      <xdr:colOff>838200</xdr:colOff>
      <xdr:row>3</xdr:row>
      <xdr:rowOff>381000</xdr:rowOff>
    </xdr:to>
    <xdr:sp macro="" textlink="">
      <xdr:nvSpPr>
        <xdr:cNvPr id="2447" name="AutoShape 15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>
          <a:spLocks noChangeArrowheads="1"/>
        </xdr:cNvSpPr>
      </xdr:nvSpPr>
      <xdr:spPr bwMode="auto">
        <a:xfrm>
          <a:off x="17535525" y="1543050"/>
          <a:ext cx="2162175" cy="752475"/>
        </a:xfrm>
        <a:prstGeom prst="wedgeRoundRectCallout">
          <a:avLst>
            <a:gd name="adj1" fmla="val 4241"/>
            <a:gd name="adj2" fmla="val -10928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24</xdr:col>
      <xdr:colOff>266700</xdr:colOff>
      <xdr:row>2</xdr:row>
      <xdr:rowOff>76200</xdr:rowOff>
    </xdr:from>
    <xdr:to>
      <xdr:col>26</xdr:col>
      <xdr:colOff>723900</xdr:colOff>
      <xdr:row>3</xdr:row>
      <xdr:rowOff>292101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8834100" y="1663700"/>
          <a:ext cx="1828800" cy="5461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①「メータ口径」は、こちらをご覧ください。</a:t>
          </a:r>
          <a:endParaRPr lang="ja-JP" altLang="en-US"/>
        </a:p>
      </xdr:txBody>
    </xdr:sp>
    <xdr:clientData/>
  </xdr:twoCellAnchor>
  <xdr:twoCellAnchor>
    <xdr:from>
      <xdr:col>21</xdr:col>
      <xdr:colOff>9525</xdr:colOff>
      <xdr:row>5</xdr:row>
      <xdr:rowOff>200025</xdr:rowOff>
    </xdr:from>
    <xdr:to>
      <xdr:col>26</xdr:col>
      <xdr:colOff>609600</xdr:colOff>
      <xdr:row>5</xdr:row>
      <xdr:rowOff>428625</xdr:rowOff>
    </xdr:to>
    <xdr:sp macro="" textlink="">
      <xdr:nvSpPr>
        <xdr:cNvPr id="2449" name="Rectangle 17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>
          <a:spLocks noChangeArrowheads="1"/>
        </xdr:cNvSpPr>
      </xdr:nvSpPr>
      <xdr:spPr bwMode="auto">
        <a:xfrm>
          <a:off x="15440025" y="3124200"/>
          <a:ext cx="4029075" cy="228600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381000</xdr:colOff>
      <xdr:row>7</xdr:row>
      <xdr:rowOff>76200</xdr:rowOff>
    </xdr:from>
    <xdr:to>
      <xdr:col>24</xdr:col>
      <xdr:colOff>228600</xdr:colOff>
      <xdr:row>8</xdr:row>
      <xdr:rowOff>304800</xdr:rowOff>
    </xdr:to>
    <xdr:sp macro="" textlink="">
      <xdr:nvSpPr>
        <xdr:cNvPr id="2450" name="AutoShape 18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>
          <a:spLocks noChangeArrowheads="1"/>
        </xdr:cNvSpPr>
      </xdr:nvSpPr>
      <xdr:spPr bwMode="auto">
        <a:xfrm>
          <a:off x="15811500" y="4010025"/>
          <a:ext cx="1905000" cy="733425"/>
        </a:xfrm>
        <a:prstGeom prst="wedgeRoundRectCallout">
          <a:avLst>
            <a:gd name="adj1" fmla="val -16398"/>
            <a:gd name="adj2" fmla="val -12250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546100</xdr:colOff>
      <xdr:row>7</xdr:row>
      <xdr:rowOff>241297</xdr:rowOff>
    </xdr:from>
    <xdr:to>
      <xdr:col>24</xdr:col>
      <xdr:colOff>127000</xdr:colOff>
      <xdr:row>8</xdr:row>
      <xdr:rowOff>139698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 flipV="1">
          <a:off x="17056100" y="4190997"/>
          <a:ext cx="1638300" cy="4064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②「使用水量」は、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こちらをご覧ください。</a:t>
          </a:r>
          <a:endParaRPr lang="ja-JP" altLang="en-US"/>
        </a:p>
      </xdr:txBody>
    </xdr:sp>
    <xdr:clientData/>
  </xdr:twoCellAnchor>
  <xdr:twoCellAnchor>
    <xdr:from>
      <xdr:col>24</xdr:col>
      <xdr:colOff>76200</xdr:colOff>
      <xdr:row>0</xdr:row>
      <xdr:rowOff>647700</xdr:rowOff>
    </xdr:from>
    <xdr:to>
      <xdr:col>24</xdr:col>
      <xdr:colOff>647700</xdr:colOff>
      <xdr:row>1</xdr:row>
      <xdr:rowOff>333375</xdr:rowOff>
    </xdr:to>
    <xdr:sp macro="" textlink="">
      <xdr:nvSpPr>
        <xdr:cNvPr id="2452" name="Rectangle 28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>
          <a:spLocks noChangeArrowheads="1"/>
        </xdr:cNvSpPr>
      </xdr:nvSpPr>
      <xdr:spPr bwMode="auto">
        <a:xfrm>
          <a:off x="17564100" y="647700"/>
          <a:ext cx="571500" cy="514350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504825</xdr:colOff>
      <xdr:row>2</xdr:row>
      <xdr:rowOff>114300</xdr:rowOff>
    </xdr:from>
    <xdr:to>
      <xdr:col>23</xdr:col>
      <xdr:colOff>657225</xdr:colOff>
      <xdr:row>4</xdr:row>
      <xdr:rowOff>9525</xdr:rowOff>
    </xdr:to>
    <xdr:sp macro="" textlink="">
      <xdr:nvSpPr>
        <xdr:cNvPr id="2453" name="AutoShape 29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>
          <a:spLocks noChangeArrowheads="1"/>
        </xdr:cNvSpPr>
      </xdr:nvSpPr>
      <xdr:spPr bwMode="auto">
        <a:xfrm>
          <a:off x="15249525" y="1704975"/>
          <a:ext cx="2209800" cy="723900"/>
        </a:xfrm>
        <a:prstGeom prst="wedgeRoundRectCallout">
          <a:avLst>
            <a:gd name="adj1" fmla="val 52213"/>
            <a:gd name="adj2" fmla="val -12377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38100</xdr:colOff>
      <xdr:row>2</xdr:row>
      <xdr:rowOff>228600</xdr:rowOff>
    </xdr:from>
    <xdr:to>
      <xdr:col>23</xdr:col>
      <xdr:colOff>469900</xdr:colOff>
      <xdr:row>3</xdr:row>
      <xdr:rowOff>393700</xdr:rowOff>
    </xdr:to>
    <xdr:sp macro="" textlink="">
      <xdr:nvSpPr>
        <xdr:cNvPr id="23" name="Text Box 3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6548100" y="1816100"/>
          <a:ext cx="180340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用途が「一般」に限ります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ので、ご了承ください。</a:t>
          </a:r>
          <a:endParaRPr lang="ja-JP" altLang="en-US"/>
        </a:p>
      </xdr:txBody>
    </xdr:sp>
    <xdr:clientData/>
  </xdr:twoCellAnchor>
  <xdr:twoCellAnchor>
    <xdr:from>
      <xdr:col>20</xdr:col>
      <xdr:colOff>431800</xdr:colOff>
      <xdr:row>14</xdr:row>
      <xdr:rowOff>139700</xdr:rowOff>
    </xdr:from>
    <xdr:to>
      <xdr:col>26</xdr:col>
      <xdr:colOff>901700</xdr:colOff>
      <xdr:row>17</xdr:row>
      <xdr:rowOff>50800</xdr:rowOff>
    </xdr:to>
    <xdr:sp macro="" textlink="">
      <xdr:nvSpPr>
        <xdr:cNvPr id="24" name="角丸四角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5074900" y="6591300"/>
          <a:ext cx="4584700" cy="444500"/>
        </a:xfrm>
        <a:prstGeom prst="roundRect">
          <a:avLst>
            <a:gd name="adj" fmla="val 50000"/>
          </a:avLst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2">
                  <a:lumMod val="60000"/>
                  <a:lumOff val="40000"/>
                </a:schemeClr>
              </a:solidFill>
            </a:rPr>
            <a:t>　　岸　和　田　市　上　下　水　道　局　　料　金　課</a:t>
          </a:r>
        </a:p>
      </xdr:txBody>
    </xdr:sp>
    <xdr:clientData/>
  </xdr:twoCellAnchor>
  <xdr:twoCellAnchor>
    <xdr:from>
      <xdr:col>0</xdr:col>
      <xdr:colOff>520700</xdr:colOff>
      <xdr:row>1</xdr:row>
      <xdr:rowOff>381000</xdr:rowOff>
    </xdr:from>
    <xdr:to>
      <xdr:col>1</xdr:col>
      <xdr:colOff>114300</xdr:colOff>
      <xdr:row>2</xdr:row>
      <xdr:rowOff>12700</xdr:rowOff>
    </xdr:to>
    <xdr:sp macro="" textlink="">
      <xdr:nvSpPr>
        <xdr:cNvPr id="25" name="角丸四角形吹き出し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520700" y="1206500"/>
          <a:ext cx="647700" cy="393700"/>
        </a:xfrm>
        <a:prstGeom prst="wedgeRoundRectCallout">
          <a:avLst>
            <a:gd name="adj1" fmla="val -23611"/>
            <a:gd name="adj2" fmla="val 108105"/>
            <a:gd name="adj3" fmla="val 16667"/>
          </a:avLst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</a:t>
          </a:r>
        </a:p>
      </xdr:txBody>
    </xdr:sp>
    <xdr:clientData/>
  </xdr:twoCellAnchor>
  <xdr:oneCellAnchor>
    <xdr:from>
      <xdr:col>0</xdr:col>
      <xdr:colOff>673100</xdr:colOff>
      <xdr:row>1</xdr:row>
      <xdr:rowOff>406400</xdr:rowOff>
    </xdr:from>
    <xdr:ext cx="431800" cy="30480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73100" y="1231900"/>
          <a:ext cx="431800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/>
            <a:t>②</a:t>
          </a:r>
        </a:p>
      </xdr:txBody>
    </xdr:sp>
    <xdr:clientData/>
  </xdr:oneCellAnchor>
  <xdr:twoCellAnchor>
    <xdr:from>
      <xdr:col>1</xdr:col>
      <xdr:colOff>546100</xdr:colOff>
      <xdr:row>5</xdr:row>
      <xdr:rowOff>406400</xdr:rowOff>
    </xdr:from>
    <xdr:to>
      <xdr:col>2</xdr:col>
      <xdr:colOff>254000</xdr:colOff>
      <xdr:row>6</xdr:row>
      <xdr:rowOff>419100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587500" y="3340100"/>
          <a:ext cx="749300" cy="520700"/>
        </a:xfrm>
        <a:prstGeom prst="wedgeRoundRectCallout">
          <a:avLst>
            <a:gd name="adj1" fmla="val -88243"/>
            <a:gd name="adj2" fmla="val 24368"/>
            <a:gd name="adj3" fmla="val 16667"/>
          </a:avLst>
        </a:prstGeom>
        <a:solidFill>
          <a:sysClr val="window" lastClr="FFF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２</a:t>
          </a:r>
        </a:p>
      </xdr:txBody>
    </xdr:sp>
    <xdr:clientData/>
  </xdr:twoCellAnchor>
  <xdr:oneCellAnchor>
    <xdr:from>
      <xdr:col>1</xdr:col>
      <xdr:colOff>736600</xdr:colOff>
      <xdr:row>5</xdr:row>
      <xdr:rowOff>495300</xdr:rowOff>
    </xdr:from>
    <xdr:ext cx="617830" cy="359073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778000" y="3429000"/>
          <a:ext cx="61783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/>
            <a:t>①</a:t>
          </a:r>
        </a:p>
      </xdr:txBody>
    </xdr:sp>
    <xdr:clientData/>
  </xdr:oneCellAnchor>
  <xdr:twoCellAnchor>
    <xdr:from>
      <xdr:col>13</xdr:col>
      <xdr:colOff>104775</xdr:colOff>
      <xdr:row>1</xdr:row>
      <xdr:rowOff>142875</xdr:rowOff>
    </xdr:from>
    <xdr:to>
      <xdr:col>20</xdr:col>
      <xdr:colOff>466725</xdr:colOff>
      <xdr:row>9</xdr:row>
      <xdr:rowOff>276225</xdr:rowOff>
    </xdr:to>
    <xdr:sp macro="" textlink="">
      <xdr:nvSpPr>
        <xdr:cNvPr id="2460" name="AutoShape 21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>
          <a:spLocks noChangeArrowheads="1"/>
        </xdr:cNvSpPr>
      </xdr:nvSpPr>
      <xdr:spPr bwMode="auto">
        <a:xfrm>
          <a:off x="10048875" y="971550"/>
          <a:ext cx="5162550" cy="4248150"/>
        </a:xfrm>
        <a:prstGeom prst="roundRect">
          <a:avLst>
            <a:gd name="adj" fmla="val 16667"/>
          </a:avLst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431800</xdr:colOff>
      <xdr:row>1</xdr:row>
      <xdr:rowOff>457200</xdr:rowOff>
    </xdr:from>
    <xdr:to>
      <xdr:col>20</xdr:col>
      <xdr:colOff>127000</xdr:colOff>
      <xdr:row>8</xdr:row>
      <xdr:rowOff>469900</xdr:rowOff>
    </xdr:to>
    <xdr:sp macro="" textlink="">
      <xdr:nvSpPr>
        <xdr:cNvPr id="22" name="Text Box 2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1455400" y="1282700"/>
          <a:ext cx="4495800" cy="364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計算のしかた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①「メータ口径」を入れてください。　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②「使用水量：１ヶ月」を入力してください。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③１ヶ月分の旧・新上水道料金</a:t>
          </a:r>
          <a:r>
            <a:rPr lang="ja-JP" altLang="en-US" sz="1200" b="0" i="0" u="sng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（税抜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）が表示されます。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　④１ヶ月分の旧・新上水道料金</a:t>
          </a:r>
          <a:r>
            <a:rPr lang="ja-JP" altLang="en-US" sz="1200" b="0" i="0" u="sng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（税込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）が表示されます。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rtl="0"/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     </a:t>
          </a:r>
        </a:p>
        <a:p>
          <a:pPr rtl="0"/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　⑤単価は各口径の従量料金になります。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rtl="0"/>
          <a:endParaRPr lang="ja-JP" altLang="en-US" sz="1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　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　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342900</xdr:colOff>
      <xdr:row>3</xdr:row>
      <xdr:rowOff>50800</xdr:rowOff>
    </xdr:from>
    <xdr:to>
      <xdr:col>9</xdr:col>
      <xdr:colOff>990600</xdr:colOff>
      <xdr:row>4</xdr:row>
      <xdr:rowOff>0</xdr:rowOff>
    </xdr:to>
    <xdr:sp macro="" textlink="">
      <xdr:nvSpPr>
        <xdr:cNvPr id="29" name="角丸四角形吹き出し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956300" y="1968500"/>
          <a:ext cx="647700" cy="457200"/>
        </a:xfrm>
        <a:prstGeom prst="wedgeRoundRectCallout">
          <a:avLst>
            <a:gd name="adj1" fmla="val -82434"/>
            <a:gd name="adj2" fmla="val 110883"/>
            <a:gd name="adj3" fmla="val 16667"/>
          </a:avLst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</a:t>
          </a:r>
        </a:p>
      </xdr:txBody>
    </xdr:sp>
    <xdr:clientData/>
  </xdr:twoCellAnchor>
  <xdr:twoCellAnchor>
    <xdr:from>
      <xdr:col>9</xdr:col>
      <xdr:colOff>381000</xdr:colOff>
      <xdr:row>7</xdr:row>
      <xdr:rowOff>127000</xdr:rowOff>
    </xdr:from>
    <xdr:to>
      <xdr:col>9</xdr:col>
      <xdr:colOff>1028700</xdr:colOff>
      <xdr:row>8</xdr:row>
      <xdr:rowOff>25400</xdr:rowOff>
    </xdr:to>
    <xdr:sp macro="" textlink="">
      <xdr:nvSpPr>
        <xdr:cNvPr id="31" name="角丸四角形吹き出し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994400" y="4076700"/>
          <a:ext cx="647700" cy="406400"/>
        </a:xfrm>
        <a:prstGeom prst="wedgeRoundRectCallout">
          <a:avLst>
            <a:gd name="adj1" fmla="val -80474"/>
            <a:gd name="adj2" fmla="val 114355"/>
            <a:gd name="adj3" fmla="val 16667"/>
          </a:avLst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</a:t>
          </a:r>
        </a:p>
      </xdr:txBody>
    </xdr:sp>
    <xdr:clientData/>
  </xdr:twoCellAnchor>
  <xdr:twoCellAnchor>
    <xdr:from>
      <xdr:col>11</xdr:col>
      <xdr:colOff>241300</xdr:colOff>
      <xdr:row>3</xdr:row>
      <xdr:rowOff>25400</xdr:rowOff>
    </xdr:from>
    <xdr:to>
      <xdr:col>12</xdr:col>
      <xdr:colOff>203200</xdr:colOff>
      <xdr:row>3</xdr:row>
      <xdr:rowOff>469900</xdr:rowOff>
    </xdr:to>
    <xdr:sp macro="" textlink="">
      <xdr:nvSpPr>
        <xdr:cNvPr id="33" name="角丸四角形吹き出し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8851900" y="1943100"/>
          <a:ext cx="647700" cy="444500"/>
        </a:xfrm>
        <a:prstGeom prst="wedgeRoundRectCallout">
          <a:avLst>
            <a:gd name="adj1" fmla="val -70670"/>
            <a:gd name="adj2" fmla="val 124234"/>
            <a:gd name="adj3" fmla="val 16667"/>
          </a:avLst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４１</a:t>
          </a:r>
        </a:p>
      </xdr:txBody>
    </xdr:sp>
    <xdr:clientData/>
  </xdr:twoCellAnchor>
  <xdr:twoCellAnchor>
    <xdr:from>
      <xdr:col>11</xdr:col>
      <xdr:colOff>165100</xdr:colOff>
      <xdr:row>7</xdr:row>
      <xdr:rowOff>88900</xdr:rowOff>
    </xdr:from>
    <xdr:to>
      <xdr:col>12</xdr:col>
      <xdr:colOff>127000</xdr:colOff>
      <xdr:row>8</xdr:row>
      <xdr:rowOff>63500</xdr:rowOff>
    </xdr:to>
    <xdr:sp macro="" textlink="">
      <xdr:nvSpPr>
        <xdr:cNvPr id="35" name="角丸四角形吹き出し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8775700" y="4038600"/>
          <a:ext cx="647700" cy="482600"/>
        </a:xfrm>
        <a:prstGeom prst="wedgeRoundRectCallout">
          <a:avLst>
            <a:gd name="adj1" fmla="val -60866"/>
            <a:gd name="adj2" fmla="val 107595"/>
            <a:gd name="adj3" fmla="val 16667"/>
          </a:avLst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</a:t>
          </a:r>
        </a:p>
      </xdr:txBody>
    </xdr:sp>
    <xdr:clientData/>
  </xdr:twoCellAnchor>
  <xdr:oneCellAnchor>
    <xdr:from>
      <xdr:col>9</xdr:col>
      <xdr:colOff>495300</xdr:colOff>
      <xdr:row>3</xdr:row>
      <xdr:rowOff>127000</xdr:rowOff>
    </xdr:from>
    <xdr:ext cx="349831" cy="35907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108700" y="2044700"/>
          <a:ext cx="34983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/>
            <a:t>③</a:t>
          </a:r>
        </a:p>
      </xdr:txBody>
    </xdr:sp>
    <xdr:clientData/>
  </xdr:oneCellAnchor>
  <xdr:oneCellAnchor>
    <xdr:from>
      <xdr:col>9</xdr:col>
      <xdr:colOff>520700</xdr:colOff>
      <xdr:row>7</xdr:row>
      <xdr:rowOff>190500</xdr:rowOff>
    </xdr:from>
    <xdr:ext cx="349831" cy="35907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134100" y="4140200"/>
          <a:ext cx="34983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/>
            <a:t>③</a:t>
          </a:r>
        </a:p>
      </xdr:txBody>
    </xdr:sp>
    <xdr:clientData/>
  </xdr:oneCellAnchor>
  <xdr:oneCellAnchor>
    <xdr:from>
      <xdr:col>11</xdr:col>
      <xdr:colOff>393700</xdr:colOff>
      <xdr:row>3</xdr:row>
      <xdr:rowOff>101600</xdr:rowOff>
    </xdr:from>
    <xdr:ext cx="400631" cy="37177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004300" y="2019300"/>
          <a:ext cx="400631" cy="3717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/>
            <a:t>④</a:t>
          </a:r>
        </a:p>
      </xdr:txBody>
    </xdr:sp>
    <xdr:clientData/>
  </xdr:oneCellAnchor>
  <xdr:oneCellAnchor>
    <xdr:from>
      <xdr:col>11</xdr:col>
      <xdr:colOff>304800</xdr:colOff>
      <xdr:row>7</xdr:row>
      <xdr:rowOff>177800</xdr:rowOff>
    </xdr:from>
    <xdr:ext cx="362531" cy="317499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915400" y="4127500"/>
          <a:ext cx="362531" cy="317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/>
            <a:t>④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"/>
  <sheetViews>
    <sheetView tabSelected="1" topLeftCell="A3" zoomScale="75" workbookViewId="0">
      <selection activeCell="A5" sqref="A5"/>
    </sheetView>
  </sheetViews>
  <sheetFormatPr defaultRowHeight="13.5" x14ac:dyDescent="0.15"/>
  <cols>
    <col min="1" max="1" width="13.75" style="30" customWidth="1"/>
    <col min="2" max="2" width="13.625" style="19" customWidth="1"/>
    <col min="3" max="3" width="3.625" style="30" customWidth="1"/>
    <col min="4" max="4" width="7.5" style="30" customWidth="1"/>
    <col min="5" max="5" width="11.125" style="30" customWidth="1"/>
    <col min="6" max="7" width="11.125" style="19" customWidth="1"/>
    <col min="8" max="8" width="3.75" style="19" customWidth="1"/>
    <col min="9" max="9" width="16.125" style="30" customWidth="1"/>
    <col min="10" max="10" width="18" style="19" customWidth="1"/>
    <col min="11" max="11" width="21.25" style="30" customWidth="1"/>
    <col min="12" max="26" width="9" style="19"/>
    <col min="27" max="27" width="13.125" style="19" customWidth="1"/>
    <col min="28" max="16384" width="9" style="19"/>
  </cols>
  <sheetData>
    <row r="1" spans="1:18" ht="65.25" customHeight="1" x14ac:dyDescent="0.1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18"/>
      <c r="M1" s="18"/>
      <c r="N1" s="18"/>
      <c r="O1" s="18"/>
      <c r="P1" s="18"/>
      <c r="Q1" s="18"/>
      <c r="R1" s="18"/>
    </row>
    <row r="2" spans="1:18" ht="60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18"/>
      <c r="M2" s="18"/>
      <c r="N2" s="18"/>
      <c r="O2" s="18"/>
      <c r="P2" s="18"/>
      <c r="Q2" s="18"/>
      <c r="R2" s="18"/>
    </row>
    <row r="3" spans="1:18" ht="25.5" customHeight="1" thickBot="1" x14ac:dyDescent="0.2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18"/>
      <c r="M3" s="18"/>
      <c r="N3" s="18"/>
      <c r="O3" s="18"/>
      <c r="P3" s="18"/>
      <c r="Q3" s="18"/>
      <c r="R3" s="18"/>
    </row>
    <row r="4" spans="1:18" ht="39.950000000000003" customHeight="1" x14ac:dyDescent="0.15">
      <c r="A4" s="22" t="s">
        <v>13</v>
      </c>
      <c r="B4" s="23" t="s">
        <v>11</v>
      </c>
      <c r="C4" s="63" t="s">
        <v>12</v>
      </c>
      <c r="D4" s="64"/>
      <c r="E4" s="59" t="s">
        <v>24</v>
      </c>
      <c r="F4" s="67"/>
      <c r="G4" s="67"/>
      <c r="H4" s="59" t="s">
        <v>16</v>
      </c>
      <c r="I4" s="60"/>
      <c r="J4" s="58"/>
      <c r="K4" s="24" t="s">
        <v>18</v>
      </c>
      <c r="L4" s="25"/>
      <c r="M4" s="18"/>
      <c r="N4" s="18"/>
      <c r="O4" s="18"/>
      <c r="P4" s="18"/>
      <c r="Q4" s="18"/>
      <c r="R4" s="18"/>
    </row>
    <row r="5" spans="1:18" ht="39.950000000000003" customHeight="1" thickBot="1" x14ac:dyDescent="0.2">
      <c r="A5" s="43">
        <v>1</v>
      </c>
      <c r="B5" s="26">
        <f>VLOOKUP(A7,速算表!J2:K12,2)</f>
        <v>714</v>
      </c>
      <c r="C5" s="68">
        <f>VLOOKUP(A5,速算表!A1:H11,5)</f>
        <v>28</v>
      </c>
      <c r="D5" s="69"/>
      <c r="E5" s="68">
        <f>VLOOKUP(A5,速算表!A1:H11,6)</f>
        <v>0</v>
      </c>
      <c r="F5" s="74"/>
      <c r="G5" s="74"/>
      <c r="H5" s="70">
        <f>IF(A5&gt;=6,ROUNDDOWN(C5*A5+B5-E5,-1),ROUNDDOWN(B5,-1))</f>
        <v>710</v>
      </c>
      <c r="I5" s="71"/>
      <c r="J5" s="58"/>
      <c r="K5" s="27">
        <f>ROUNDDOWN(H5*1.1,0)</f>
        <v>781</v>
      </c>
      <c r="L5" s="28"/>
      <c r="M5" s="18"/>
      <c r="N5" s="18"/>
      <c r="O5" s="18"/>
      <c r="P5" s="18"/>
      <c r="Q5" s="18"/>
      <c r="R5" s="18"/>
    </row>
    <row r="6" spans="1:18" ht="39.950000000000003" customHeight="1" x14ac:dyDescent="0.15">
      <c r="A6" s="22" t="s">
        <v>9</v>
      </c>
      <c r="B6" s="73"/>
      <c r="C6" s="73"/>
      <c r="D6" s="73"/>
      <c r="E6" s="73"/>
      <c r="F6" s="73"/>
      <c r="G6" s="73"/>
      <c r="H6" s="29" t="s">
        <v>15</v>
      </c>
      <c r="K6" s="61" t="s">
        <v>21</v>
      </c>
      <c r="L6" s="62"/>
      <c r="M6" s="18"/>
      <c r="N6" s="18"/>
      <c r="O6" s="18"/>
      <c r="P6" s="18"/>
      <c r="Q6" s="18"/>
      <c r="R6" s="18"/>
    </row>
    <row r="7" spans="1:18" ht="39.950000000000003" customHeight="1" thickBot="1" x14ac:dyDescent="0.2">
      <c r="A7" s="42">
        <v>20</v>
      </c>
      <c r="B7" s="78"/>
      <c r="C7" s="78"/>
      <c r="D7" s="78"/>
      <c r="E7" s="78"/>
      <c r="F7" s="78"/>
      <c r="G7" s="78"/>
      <c r="H7" s="57"/>
      <c r="I7" s="57"/>
      <c r="J7" s="57"/>
      <c r="K7" s="31"/>
      <c r="L7" s="18"/>
      <c r="M7" s="18"/>
      <c r="N7" s="18"/>
      <c r="O7" s="18"/>
      <c r="P7" s="18"/>
      <c r="Q7" s="18"/>
      <c r="R7" s="18"/>
    </row>
    <row r="8" spans="1:18" ht="39.950000000000003" customHeight="1" x14ac:dyDescent="0.15">
      <c r="A8" s="38"/>
      <c r="B8" s="23" t="s">
        <v>11</v>
      </c>
      <c r="C8" s="63" t="s">
        <v>12</v>
      </c>
      <c r="D8" s="64"/>
      <c r="E8" s="59" t="s">
        <v>24</v>
      </c>
      <c r="F8" s="67"/>
      <c r="G8" s="67"/>
      <c r="H8" s="59" t="s">
        <v>17</v>
      </c>
      <c r="I8" s="60"/>
      <c r="J8" s="58"/>
      <c r="K8" s="40" t="s">
        <v>19</v>
      </c>
      <c r="L8" s="18"/>
      <c r="M8" s="18"/>
      <c r="N8" s="18"/>
      <c r="O8" s="18"/>
      <c r="P8" s="18"/>
      <c r="Q8" s="18"/>
      <c r="R8" s="18"/>
    </row>
    <row r="9" spans="1:18" ht="39.950000000000003" customHeight="1" thickBot="1" x14ac:dyDescent="0.2">
      <c r="A9" s="39"/>
      <c r="B9" s="32">
        <f>VLOOKUP(A7,速算表!J17:K27,2)</f>
        <v>0</v>
      </c>
      <c r="C9" s="76">
        <f>VLOOKUP(A5,速算表!A16:H26,5)</f>
        <v>28</v>
      </c>
      <c r="D9" s="77"/>
      <c r="E9" s="70">
        <f>VLOOKUP(A5,速算表!A16:H26,6)</f>
        <v>0</v>
      </c>
      <c r="F9" s="79"/>
      <c r="G9" s="79"/>
      <c r="H9" s="70">
        <f>IF(A5&gt;=1,ROUNDDOWN(C9*A5+B9-E9,-1),ROUNDDOWN(B9,-1))</f>
        <v>20</v>
      </c>
      <c r="I9" s="71"/>
      <c r="J9" s="58"/>
      <c r="K9" s="41">
        <f>ROUNDDOWN(H9*1.1,0)</f>
        <v>22</v>
      </c>
      <c r="L9" s="18"/>
      <c r="M9" s="18"/>
      <c r="N9" s="18"/>
      <c r="O9" s="18"/>
      <c r="P9" s="18"/>
      <c r="Q9" s="18"/>
      <c r="R9" s="18"/>
    </row>
    <row r="10" spans="1:18" ht="39.950000000000003" customHeight="1" x14ac:dyDescent="0.15">
      <c r="A10" s="72"/>
      <c r="B10" s="73"/>
      <c r="C10" s="73"/>
      <c r="D10" s="73"/>
      <c r="E10" s="73"/>
      <c r="F10" s="73"/>
      <c r="G10" s="73"/>
      <c r="H10" s="29" t="s">
        <v>15</v>
      </c>
      <c r="K10" s="61" t="s">
        <v>20</v>
      </c>
      <c r="L10" s="62"/>
      <c r="M10" s="34"/>
      <c r="N10" s="18"/>
      <c r="O10" s="35"/>
      <c r="P10" s="33"/>
      <c r="Q10" s="18"/>
      <c r="R10" s="34"/>
    </row>
    <row r="11" spans="1:18" ht="39.950000000000003" customHeight="1" x14ac:dyDescent="0.15">
      <c r="A11" s="72"/>
      <c r="B11" s="72"/>
      <c r="C11" s="72"/>
      <c r="D11" s="72"/>
      <c r="E11" s="72"/>
      <c r="F11" s="72"/>
      <c r="G11" s="72"/>
      <c r="H11" s="29"/>
      <c r="I11" s="75"/>
      <c r="J11" s="75"/>
      <c r="K11" s="75"/>
      <c r="L11" s="33"/>
      <c r="M11" s="34"/>
      <c r="N11" s="18"/>
      <c r="O11" s="35"/>
      <c r="P11" s="33"/>
      <c r="Q11" s="18"/>
      <c r="R11" s="34"/>
    </row>
    <row r="12" spans="1:18" ht="9" customHeight="1" x14ac:dyDescent="0.15">
      <c r="A12" s="36"/>
      <c r="B12" s="36"/>
      <c r="C12" s="36"/>
      <c r="D12" s="36"/>
      <c r="E12" s="36"/>
      <c r="F12" s="36"/>
      <c r="G12" s="36"/>
      <c r="H12" s="21"/>
      <c r="I12" s="21"/>
      <c r="J12" s="37"/>
      <c r="K12" s="37"/>
      <c r="L12" s="33"/>
      <c r="M12" s="34"/>
      <c r="N12" s="18"/>
      <c r="O12" s="35"/>
      <c r="P12" s="33"/>
      <c r="Q12" s="18"/>
      <c r="R12" s="34"/>
    </row>
    <row r="13" spans="1:18" x14ac:dyDescent="0.15">
      <c r="L13" s="33"/>
      <c r="M13" s="34"/>
      <c r="N13" s="18"/>
      <c r="O13" s="35"/>
      <c r="P13" s="33"/>
      <c r="Q13" s="18"/>
      <c r="R13" s="34"/>
    </row>
    <row r="14" spans="1:18" x14ac:dyDescent="0.15">
      <c r="L14" s="33"/>
      <c r="M14" s="34"/>
      <c r="N14" s="18"/>
      <c r="O14" s="35"/>
      <c r="P14" s="33"/>
      <c r="Q14" s="18"/>
      <c r="R14" s="34"/>
    </row>
    <row r="15" spans="1:18" x14ac:dyDescent="0.15">
      <c r="L15" s="33"/>
      <c r="M15" s="34"/>
      <c r="N15" s="18"/>
      <c r="O15" s="35"/>
      <c r="P15" s="33"/>
      <c r="Q15" s="18"/>
      <c r="R15" s="34"/>
    </row>
    <row r="16" spans="1:18" x14ac:dyDescent="0.15">
      <c r="L16" s="33"/>
      <c r="M16" s="34"/>
      <c r="N16" s="18"/>
      <c r="O16" s="35"/>
      <c r="P16" s="33"/>
      <c r="Q16" s="18"/>
      <c r="R16" s="34"/>
    </row>
    <row r="17" spans="12:18" x14ac:dyDescent="0.15">
      <c r="L17" s="33"/>
      <c r="M17" s="34"/>
      <c r="N17" s="18"/>
      <c r="O17" s="35"/>
      <c r="P17" s="33"/>
      <c r="Q17" s="18"/>
      <c r="R17" s="34"/>
    </row>
    <row r="18" spans="12:18" x14ac:dyDescent="0.15">
      <c r="L18" s="33"/>
      <c r="M18" s="34"/>
      <c r="N18" s="18"/>
      <c r="O18" s="35"/>
      <c r="P18" s="33"/>
      <c r="Q18" s="18"/>
      <c r="R18" s="34"/>
    </row>
    <row r="19" spans="12:18" x14ac:dyDescent="0.15">
      <c r="L19" s="33"/>
      <c r="M19" s="34"/>
      <c r="N19" s="18"/>
      <c r="O19" s="35"/>
      <c r="P19" s="33"/>
      <c r="Q19" s="18"/>
      <c r="R19" s="34"/>
    </row>
    <row r="20" spans="12:18" x14ac:dyDescent="0.15">
      <c r="L20" s="33"/>
      <c r="M20" s="34"/>
      <c r="N20" s="18"/>
      <c r="O20" s="35"/>
      <c r="P20" s="33"/>
      <c r="Q20" s="18"/>
      <c r="R20" s="34"/>
    </row>
    <row r="21" spans="12:18" x14ac:dyDescent="0.15">
      <c r="L21" s="33"/>
      <c r="M21" s="34"/>
      <c r="N21" s="18"/>
      <c r="O21" s="35"/>
      <c r="P21" s="33"/>
      <c r="Q21" s="18"/>
      <c r="R21" s="34"/>
    </row>
    <row r="22" spans="12:18" x14ac:dyDescent="0.15">
      <c r="L22" s="33"/>
      <c r="M22" s="34"/>
      <c r="N22" s="18"/>
      <c r="O22" s="35"/>
      <c r="P22" s="33"/>
      <c r="Q22" s="18"/>
      <c r="R22" s="34"/>
    </row>
    <row r="23" spans="12:18" x14ac:dyDescent="0.15">
      <c r="L23" s="33"/>
      <c r="M23" s="34"/>
      <c r="N23" s="18"/>
      <c r="O23" s="35"/>
      <c r="P23" s="33"/>
      <c r="Q23" s="18"/>
      <c r="R23" s="34"/>
    </row>
    <row r="24" spans="12:18" x14ac:dyDescent="0.15">
      <c r="L24" s="33"/>
      <c r="M24" s="34"/>
      <c r="N24" s="18"/>
      <c r="O24" s="35"/>
      <c r="P24" s="33"/>
      <c r="Q24" s="18"/>
      <c r="R24" s="34"/>
    </row>
    <row r="25" spans="12:18" x14ac:dyDescent="0.15">
      <c r="L25" s="33"/>
      <c r="M25" s="34"/>
      <c r="N25" s="18"/>
      <c r="O25" s="35"/>
      <c r="P25" s="33"/>
      <c r="Q25" s="18"/>
      <c r="R25" s="34"/>
    </row>
    <row r="26" spans="12:18" x14ac:dyDescent="0.15">
      <c r="L26" s="33"/>
      <c r="M26" s="34"/>
      <c r="N26" s="18"/>
      <c r="O26" s="35"/>
      <c r="P26" s="33"/>
      <c r="Q26" s="18"/>
      <c r="R26" s="34"/>
    </row>
    <row r="27" spans="12:18" x14ac:dyDescent="0.15">
      <c r="L27" s="33"/>
      <c r="M27" s="34"/>
      <c r="N27" s="18"/>
      <c r="O27" s="35"/>
      <c r="P27" s="33"/>
      <c r="Q27" s="18"/>
      <c r="R27" s="34"/>
    </row>
    <row r="28" spans="12:18" x14ac:dyDescent="0.15">
      <c r="L28" s="33"/>
      <c r="M28" s="34"/>
      <c r="N28" s="18"/>
      <c r="O28" s="35"/>
      <c r="P28" s="33"/>
      <c r="Q28" s="18"/>
      <c r="R28" s="34"/>
    </row>
    <row r="29" spans="12:18" x14ac:dyDescent="0.15">
      <c r="L29" s="33"/>
      <c r="M29" s="34"/>
      <c r="N29" s="18"/>
      <c r="O29" s="35"/>
      <c r="P29" s="33"/>
      <c r="Q29" s="18"/>
      <c r="R29" s="34"/>
    </row>
    <row r="30" spans="12:18" x14ac:dyDescent="0.15">
      <c r="L30" s="33"/>
      <c r="M30" s="34"/>
      <c r="N30" s="18"/>
      <c r="O30" s="35"/>
      <c r="P30" s="33"/>
      <c r="Q30" s="18"/>
      <c r="R30" s="34"/>
    </row>
    <row r="31" spans="12:18" x14ac:dyDescent="0.15">
      <c r="L31" s="33"/>
      <c r="M31" s="34"/>
      <c r="N31" s="18"/>
      <c r="O31" s="35"/>
      <c r="P31" s="33"/>
      <c r="Q31" s="18"/>
      <c r="R31" s="34"/>
    </row>
    <row r="32" spans="12:18" x14ac:dyDescent="0.15">
      <c r="L32" s="33"/>
      <c r="M32" s="34"/>
      <c r="N32" s="18"/>
      <c r="O32" s="35"/>
      <c r="P32" s="33"/>
      <c r="Q32" s="18"/>
      <c r="R32" s="34"/>
    </row>
  </sheetData>
  <sheetProtection algorithmName="SHA-512" hashValue="Az36BAS0YH4TG0JZP1RGzChxJrYWF21soamGX4Xtp8wRjqYfxQfXtMVG1hU8Tu/zfeiP/VtHxW9DNXoEiiyE9A==" saltValue="GXoD3PlTyI9SXvyz5bhnog==" spinCount="100000" sheet="1" selectLockedCells="1"/>
  <protectedRanges>
    <protectedRange sqref="A5 A7 A9" name="範囲1"/>
  </protectedRanges>
  <mergeCells count="22">
    <mergeCell ref="A10:G11"/>
    <mergeCell ref="E5:G5"/>
    <mergeCell ref="K10:L10"/>
    <mergeCell ref="I11:K11"/>
    <mergeCell ref="H9:I9"/>
    <mergeCell ref="C9:D9"/>
    <mergeCell ref="B6:G7"/>
    <mergeCell ref="C8:D8"/>
    <mergeCell ref="H8:I8"/>
    <mergeCell ref="J8:J9"/>
    <mergeCell ref="E8:G8"/>
    <mergeCell ref="E9:G9"/>
    <mergeCell ref="A1:K1"/>
    <mergeCell ref="H7:J7"/>
    <mergeCell ref="J4:J5"/>
    <mergeCell ref="H4:I4"/>
    <mergeCell ref="K6:L6"/>
    <mergeCell ref="C4:D4"/>
    <mergeCell ref="A3:K3"/>
    <mergeCell ref="E4:G4"/>
    <mergeCell ref="C5:D5"/>
    <mergeCell ref="H5:I5"/>
  </mergeCells>
  <phoneticPr fontId="2"/>
  <pageMargins left="0.47244094488188981" right="0.59055118110236227" top="0.98425196850393704" bottom="0.98425196850393704" header="0" footer="0"/>
  <pageSetup paperSize="9" scale="89" fitToWidth="0" orientation="landscape" r:id="rId1"/>
  <headerFooter alignWithMargins="0"/>
  <colBreaks count="1" manualBreakCount="1">
    <brk id="13" max="1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topLeftCell="A3" zoomScale="75" zoomScaleNormal="75" workbookViewId="0">
      <selection activeCell="N13" sqref="N13"/>
    </sheetView>
  </sheetViews>
  <sheetFormatPr defaultRowHeight="13.5" x14ac:dyDescent="0.15"/>
  <cols>
    <col min="1" max="5" width="9" style="1"/>
    <col min="6" max="6" width="9" style="2"/>
    <col min="7" max="8" width="9" style="1"/>
    <col min="10" max="10" width="15.125" style="16" bestFit="1" customWidth="1"/>
    <col min="11" max="11" width="12.5" style="16" customWidth="1"/>
  </cols>
  <sheetData>
    <row r="1" spans="1:11" ht="18" customHeight="1" x14ac:dyDescent="0.15">
      <c r="A1" s="80" t="s">
        <v>14</v>
      </c>
      <c r="B1" s="80"/>
      <c r="C1" s="80"/>
      <c r="D1" s="55" t="s">
        <v>0</v>
      </c>
      <c r="E1" s="55" t="s">
        <v>1</v>
      </c>
      <c r="F1" s="4" t="s">
        <v>2</v>
      </c>
      <c r="G1" s="55" t="s">
        <v>3</v>
      </c>
      <c r="H1" s="55" t="s">
        <v>4</v>
      </c>
      <c r="J1" s="81" t="s">
        <v>7</v>
      </c>
      <c r="K1" s="82"/>
    </row>
    <row r="2" spans="1:11" ht="18" customHeight="1" x14ac:dyDescent="0.15">
      <c r="A2" s="52">
        <v>0</v>
      </c>
      <c r="B2" s="50"/>
      <c r="C2" s="51"/>
      <c r="D2" s="44" t="s">
        <v>22</v>
      </c>
      <c r="E2" s="44" t="s">
        <v>22</v>
      </c>
      <c r="F2" s="54">
        <v>0</v>
      </c>
      <c r="G2" s="53">
        <v>0</v>
      </c>
      <c r="H2" s="44"/>
      <c r="J2" s="15" t="s">
        <v>10</v>
      </c>
      <c r="K2" s="15" t="s">
        <v>8</v>
      </c>
    </row>
    <row r="3" spans="1:11" ht="18" customHeight="1" x14ac:dyDescent="0.15">
      <c r="A3" s="45">
        <v>1</v>
      </c>
      <c r="B3" s="46" t="s">
        <v>5</v>
      </c>
      <c r="C3" s="47">
        <v>5</v>
      </c>
      <c r="D3" s="48">
        <v>28</v>
      </c>
      <c r="E3" s="48">
        <v>28</v>
      </c>
      <c r="F3" s="49">
        <v>0</v>
      </c>
      <c r="G3" s="48">
        <v>0</v>
      </c>
      <c r="H3" s="48"/>
      <c r="J3" s="15">
        <v>13</v>
      </c>
      <c r="K3" s="17">
        <v>714</v>
      </c>
    </row>
    <row r="4" spans="1:11" ht="18" customHeight="1" x14ac:dyDescent="0.15">
      <c r="A4" s="9">
        <v>6</v>
      </c>
      <c r="B4" s="10" t="s">
        <v>5</v>
      </c>
      <c r="C4" s="11">
        <v>8</v>
      </c>
      <c r="D4" s="5">
        <v>55</v>
      </c>
      <c r="E4" s="5">
        <v>55</v>
      </c>
      <c r="F4" s="6">
        <f>C4*D4-((C4-C3)*D4+C3*D3-F3)</f>
        <v>135</v>
      </c>
      <c r="G4" s="5">
        <v>0</v>
      </c>
      <c r="H4" s="5" t="str">
        <f>IF(G4*E4-F4&gt;0,ROUNDDOWN((G4*E4-F4)*1.05,-1),"")</f>
        <v/>
      </c>
      <c r="J4" s="15">
        <v>20</v>
      </c>
      <c r="K4" s="17">
        <v>714</v>
      </c>
    </row>
    <row r="5" spans="1:11" ht="18" customHeight="1" x14ac:dyDescent="0.15">
      <c r="A5" s="9">
        <v>9</v>
      </c>
      <c r="B5" s="10" t="s">
        <v>5</v>
      </c>
      <c r="C5" s="11">
        <v>10</v>
      </c>
      <c r="D5" s="5">
        <v>140</v>
      </c>
      <c r="E5" s="5">
        <v>140</v>
      </c>
      <c r="F5" s="6">
        <f t="shared" ref="F5:F11" si="0">C5*D5-((C5-C4)*D5+C4*D4-F4)</f>
        <v>815</v>
      </c>
      <c r="G5" s="5">
        <v>0</v>
      </c>
      <c r="H5" s="5" t="str">
        <f t="shared" ref="H5:H11" si="1">IF(G5*E5-F5&gt;0,ROUNDDOWN((G5*E5-F5)*1.05,-1),"")</f>
        <v/>
      </c>
      <c r="J5" s="15">
        <v>25</v>
      </c>
      <c r="K5" s="17">
        <v>1263</v>
      </c>
    </row>
    <row r="6" spans="1:11" ht="18" customHeight="1" x14ac:dyDescent="0.15">
      <c r="A6" s="9">
        <v>11</v>
      </c>
      <c r="B6" s="10" t="s">
        <v>5</v>
      </c>
      <c r="C6" s="11">
        <v>20</v>
      </c>
      <c r="D6" s="5">
        <v>158</v>
      </c>
      <c r="E6" s="5">
        <v>158</v>
      </c>
      <c r="F6" s="6">
        <f t="shared" si="0"/>
        <v>995</v>
      </c>
      <c r="G6" s="5">
        <v>0</v>
      </c>
      <c r="H6" s="5" t="str">
        <f t="shared" si="1"/>
        <v/>
      </c>
      <c r="J6" s="15">
        <v>30</v>
      </c>
      <c r="K6" s="17">
        <v>2166</v>
      </c>
    </row>
    <row r="7" spans="1:11" ht="18" customHeight="1" x14ac:dyDescent="0.15">
      <c r="A7" s="9">
        <v>21</v>
      </c>
      <c r="B7" s="10" t="s">
        <v>5</v>
      </c>
      <c r="C7" s="11">
        <v>30</v>
      </c>
      <c r="D7" s="5">
        <v>185</v>
      </c>
      <c r="E7" s="5">
        <v>185</v>
      </c>
      <c r="F7" s="6">
        <f t="shared" si="0"/>
        <v>1535</v>
      </c>
      <c r="G7" s="5">
        <v>0</v>
      </c>
      <c r="H7" s="5" t="str">
        <f t="shared" si="1"/>
        <v/>
      </c>
      <c r="J7" s="15">
        <v>40</v>
      </c>
      <c r="K7" s="17">
        <v>4515</v>
      </c>
    </row>
    <row r="8" spans="1:11" ht="18" customHeight="1" x14ac:dyDescent="0.15">
      <c r="A8" s="9">
        <v>31</v>
      </c>
      <c r="B8" s="10" t="s">
        <v>5</v>
      </c>
      <c r="C8" s="11">
        <v>50</v>
      </c>
      <c r="D8" s="5">
        <v>223</v>
      </c>
      <c r="E8" s="5">
        <v>223</v>
      </c>
      <c r="F8" s="6">
        <f t="shared" si="0"/>
        <v>2675</v>
      </c>
      <c r="G8" s="5">
        <v>0</v>
      </c>
      <c r="H8" s="5" t="str">
        <f t="shared" si="1"/>
        <v/>
      </c>
      <c r="J8" s="15">
        <v>50</v>
      </c>
      <c r="K8" s="17">
        <v>7885</v>
      </c>
    </row>
    <row r="9" spans="1:11" ht="18" customHeight="1" x14ac:dyDescent="0.15">
      <c r="A9" s="9">
        <v>51</v>
      </c>
      <c r="B9" s="10" t="s">
        <v>5</v>
      </c>
      <c r="C9" s="11">
        <v>100</v>
      </c>
      <c r="D9" s="5">
        <v>252</v>
      </c>
      <c r="E9" s="5">
        <v>252</v>
      </c>
      <c r="F9" s="6">
        <f t="shared" si="0"/>
        <v>4125</v>
      </c>
      <c r="G9" s="5">
        <v>0</v>
      </c>
      <c r="H9" s="5" t="str">
        <f t="shared" si="1"/>
        <v/>
      </c>
      <c r="J9" s="15">
        <v>75</v>
      </c>
      <c r="K9" s="17">
        <v>23055</v>
      </c>
    </row>
    <row r="10" spans="1:11" ht="18" customHeight="1" x14ac:dyDescent="0.15">
      <c r="A10" s="9">
        <v>101</v>
      </c>
      <c r="B10" s="10" t="s">
        <v>5</v>
      </c>
      <c r="C10" s="11">
        <v>500</v>
      </c>
      <c r="D10" s="5">
        <v>266</v>
      </c>
      <c r="E10" s="5">
        <v>266</v>
      </c>
      <c r="F10" s="6">
        <f t="shared" si="0"/>
        <v>5525</v>
      </c>
      <c r="G10" s="5">
        <v>0</v>
      </c>
      <c r="H10" s="5" t="str">
        <f t="shared" si="1"/>
        <v/>
      </c>
      <c r="J10" s="15">
        <v>100</v>
      </c>
      <c r="K10" s="17">
        <v>47820</v>
      </c>
    </row>
    <row r="11" spans="1:11" ht="18" customHeight="1" x14ac:dyDescent="0.15">
      <c r="A11" s="12">
        <v>501</v>
      </c>
      <c r="B11" s="13" t="s">
        <v>5</v>
      </c>
      <c r="C11" s="14">
        <v>10000</v>
      </c>
      <c r="D11" s="7">
        <v>291</v>
      </c>
      <c r="E11" s="7">
        <v>291</v>
      </c>
      <c r="F11" s="8">
        <f t="shared" si="0"/>
        <v>18025</v>
      </c>
      <c r="G11" s="7">
        <v>0</v>
      </c>
      <c r="H11" s="7" t="str">
        <f t="shared" si="1"/>
        <v/>
      </c>
      <c r="J11" s="15">
        <v>150</v>
      </c>
      <c r="K11" s="17">
        <v>128526</v>
      </c>
    </row>
    <row r="12" spans="1:11" ht="15" customHeight="1" x14ac:dyDescent="0.15">
      <c r="A12" s="2" t="s">
        <v>6</v>
      </c>
      <c r="B12" s="2"/>
      <c r="C12" s="2"/>
      <c r="J12" s="15">
        <v>200</v>
      </c>
      <c r="K12" s="17">
        <v>263481</v>
      </c>
    </row>
    <row r="13" spans="1:11" ht="15" customHeight="1" x14ac:dyDescent="0.15">
      <c r="A13" s="2"/>
      <c r="B13" s="2"/>
      <c r="C13" s="2"/>
      <c r="J13" s="1" t="s">
        <v>6</v>
      </c>
    </row>
    <row r="14" spans="1:11" ht="15" customHeight="1" x14ac:dyDescent="0.15">
      <c r="A14" s="2"/>
      <c r="B14" s="2"/>
      <c r="C14" s="2"/>
    </row>
    <row r="15" spans="1:11" ht="15" customHeight="1" x14ac:dyDescent="0.15">
      <c r="A15" s="2"/>
      <c r="B15" s="2"/>
      <c r="C15" s="2"/>
    </row>
    <row r="16" spans="1:11" ht="18" customHeight="1" x14ac:dyDescent="0.15">
      <c r="A16" s="80" t="s">
        <v>14</v>
      </c>
      <c r="B16" s="80"/>
      <c r="C16" s="80"/>
      <c r="D16" s="3" t="s">
        <v>0</v>
      </c>
      <c r="E16" s="3" t="s">
        <v>1</v>
      </c>
      <c r="F16" s="4" t="s">
        <v>2</v>
      </c>
      <c r="G16" s="3" t="s">
        <v>3</v>
      </c>
      <c r="H16" s="3" t="s">
        <v>4</v>
      </c>
      <c r="J16" s="81" t="s">
        <v>7</v>
      </c>
      <c r="K16" s="82"/>
    </row>
    <row r="17" spans="1:11" ht="18" customHeight="1" x14ac:dyDescent="0.15">
      <c r="A17" s="52">
        <v>0</v>
      </c>
      <c r="B17" s="50"/>
      <c r="C17" s="51"/>
      <c r="D17" s="44" t="s">
        <v>23</v>
      </c>
      <c r="E17" s="44" t="s">
        <v>22</v>
      </c>
      <c r="F17" s="54">
        <v>0</v>
      </c>
      <c r="G17" s="53">
        <v>0</v>
      </c>
      <c r="H17" s="44"/>
      <c r="J17" s="15" t="s">
        <v>10</v>
      </c>
      <c r="K17" s="15" t="s">
        <v>8</v>
      </c>
    </row>
    <row r="18" spans="1:11" ht="18" customHeight="1" x14ac:dyDescent="0.15">
      <c r="A18" s="45">
        <v>1</v>
      </c>
      <c r="B18" s="46" t="s">
        <v>5</v>
      </c>
      <c r="C18" s="47">
        <v>5</v>
      </c>
      <c r="D18" s="48">
        <v>28</v>
      </c>
      <c r="E18" s="48">
        <v>28</v>
      </c>
      <c r="F18" s="49">
        <v>0</v>
      </c>
      <c r="G18" s="48">
        <v>0</v>
      </c>
      <c r="H18" s="48"/>
      <c r="J18" s="15">
        <v>13</v>
      </c>
      <c r="K18" s="17">
        <v>0</v>
      </c>
    </row>
    <row r="19" spans="1:11" ht="18" customHeight="1" x14ac:dyDescent="0.15">
      <c r="A19" s="9">
        <v>6</v>
      </c>
      <c r="B19" s="10" t="s">
        <v>5</v>
      </c>
      <c r="C19" s="11">
        <v>8</v>
      </c>
      <c r="D19" s="5">
        <v>55</v>
      </c>
      <c r="E19" s="5">
        <v>55</v>
      </c>
      <c r="F19" s="6">
        <f>C19*D19-((C19-C18)*D19+C18*D18-F18)</f>
        <v>135</v>
      </c>
      <c r="G19" s="5">
        <v>0</v>
      </c>
      <c r="H19" s="5" t="str">
        <f>IF(G19*E19-F19&gt;0,ROUNDDOWN((G19*E19-F19)*1.05,-1),"")</f>
        <v/>
      </c>
      <c r="J19" s="15">
        <v>20</v>
      </c>
      <c r="K19" s="17">
        <v>0</v>
      </c>
    </row>
    <row r="20" spans="1:11" ht="18" customHeight="1" x14ac:dyDescent="0.15">
      <c r="A20" s="9">
        <v>9</v>
      </c>
      <c r="B20" s="10" t="s">
        <v>5</v>
      </c>
      <c r="C20" s="11">
        <v>10</v>
      </c>
      <c r="D20" s="5">
        <v>140</v>
      </c>
      <c r="E20" s="5">
        <v>140</v>
      </c>
      <c r="F20" s="6">
        <f t="shared" ref="F20:F25" si="2">C20*D20-((C20-C19)*D20+C19*D19-F19)</f>
        <v>815</v>
      </c>
      <c r="G20" s="5">
        <v>0</v>
      </c>
      <c r="H20" s="5" t="str">
        <f t="shared" ref="H20:H26" si="3">IF(G20*E20-F20&gt;0,ROUNDDOWN((G20*E20-F20)*1.05,-1),"")</f>
        <v/>
      </c>
      <c r="J20" s="15">
        <v>25</v>
      </c>
      <c r="K20" s="17">
        <v>0</v>
      </c>
    </row>
    <row r="21" spans="1:11" ht="18" customHeight="1" x14ac:dyDescent="0.15">
      <c r="A21" s="9">
        <v>11</v>
      </c>
      <c r="B21" s="10" t="s">
        <v>5</v>
      </c>
      <c r="C21" s="11">
        <v>20</v>
      </c>
      <c r="D21" s="5">
        <v>158</v>
      </c>
      <c r="E21" s="5">
        <v>158</v>
      </c>
      <c r="F21" s="6">
        <f t="shared" si="2"/>
        <v>995</v>
      </c>
      <c r="G21" s="5">
        <v>0</v>
      </c>
      <c r="H21" s="5" t="str">
        <f t="shared" si="3"/>
        <v/>
      </c>
      <c r="J21" s="15">
        <v>30</v>
      </c>
      <c r="K21" s="17">
        <v>0</v>
      </c>
    </row>
    <row r="22" spans="1:11" ht="18" customHeight="1" x14ac:dyDescent="0.15">
      <c r="A22" s="9">
        <v>21</v>
      </c>
      <c r="B22" s="10" t="s">
        <v>5</v>
      </c>
      <c r="C22" s="11">
        <v>30</v>
      </c>
      <c r="D22" s="5">
        <v>185</v>
      </c>
      <c r="E22" s="5">
        <v>185</v>
      </c>
      <c r="F22" s="6">
        <f t="shared" si="2"/>
        <v>1535</v>
      </c>
      <c r="G22" s="5">
        <v>0</v>
      </c>
      <c r="H22" s="5" t="str">
        <f t="shared" si="3"/>
        <v/>
      </c>
      <c r="J22" s="15">
        <v>40</v>
      </c>
      <c r="K22" s="17">
        <v>0</v>
      </c>
    </row>
    <row r="23" spans="1:11" ht="18" customHeight="1" x14ac:dyDescent="0.15">
      <c r="A23" s="9">
        <v>31</v>
      </c>
      <c r="B23" s="10" t="s">
        <v>5</v>
      </c>
      <c r="C23" s="11">
        <v>50</v>
      </c>
      <c r="D23" s="5">
        <v>223</v>
      </c>
      <c r="E23" s="5">
        <v>223</v>
      </c>
      <c r="F23" s="6">
        <f t="shared" si="2"/>
        <v>2675</v>
      </c>
      <c r="G23" s="5">
        <v>0</v>
      </c>
      <c r="H23" s="5" t="str">
        <f t="shared" si="3"/>
        <v/>
      </c>
      <c r="J23" s="15">
        <v>50</v>
      </c>
      <c r="K23" s="17">
        <v>0</v>
      </c>
    </row>
    <row r="24" spans="1:11" ht="18" customHeight="1" x14ac:dyDescent="0.15">
      <c r="A24" s="9">
        <v>51</v>
      </c>
      <c r="B24" s="10" t="s">
        <v>5</v>
      </c>
      <c r="C24" s="11">
        <v>100</v>
      </c>
      <c r="D24" s="5">
        <v>252</v>
      </c>
      <c r="E24" s="5">
        <v>252</v>
      </c>
      <c r="F24" s="6">
        <f t="shared" si="2"/>
        <v>4125</v>
      </c>
      <c r="G24" s="5">
        <v>0</v>
      </c>
      <c r="H24" s="5" t="str">
        <f t="shared" si="3"/>
        <v/>
      </c>
      <c r="J24" s="15">
        <v>75</v>
      </c>
      <c r="K24" s="17">
        <v>0</v>
      </c>
    </row>
    <row r="25" spans="1:11" ht="18" customHeight="1" x14ac:dyDescent="0.15">
      <c r="A25" s="9">
        <v>101</v>
      </c>
      <c r="B25" s="10" t="s">
        <v>5</v>
      </c>
      <c r="C25" s="11">
        <v>500</v>
      </c>
      <c r="D25" s="5">
        <v>266</v>
      </c>
      <c r="E25" s="5">
        <v>266</v>
      </c>
      <c r="F25" s="6">
        <f t="shared" si="2"/>
        <v>5525</v>
      </c>
      <c r="G25" s="5">
        <v>0</v>
      </c>
      <c r="H25" s="5" t="str">
        <f t="shared" si="3"/>
        <v/>
      </c>
      <c r="J25" s="15">
        <v>100</v>
      </c>
      <c r="K25" s="17">
        <v>0</v>
      </c>
    </row>
    <row r="26" spans="1:11" ht="18" customHeight="1" x14ac:dyDescent="0.15">
      <c r="A26" s="12">
        <v>501</v>
      </c>
      <c r="B26" s="13" t="s">
        <v>5</v>
      </c>
      <c r="C26" s="14">
        <v>10000</v>
      </c>
      <c r="D26" s="7">
        <v>291</v>
      </c>
      <c r="E26" s="7">
        <v>291</v>
      </c>
      <c r="F26" s="8">
        <f t="shared" ref="F26" si="4">C26*D26-((C26-C25)*D26+C25*D25-F25)</f>
        <v>18025</v>
      </c>
      <c r="G26" s="7">
        <v>0</v>
      </c>
      <c r="H26" s="7" t="str">
        <f t="shared" si="3"/>
        <v/>
      </c>
      <c r="J26" s="15">
        <v>150</v>
      </c>
      <c r="K26" s="17">
        <v>0</v>
      </c>
    </row>
    <row r="27" spans="1:11" ht="15" customHeight="1" x14ac:dyDescent="0.15">
      <c r="A27" s="2" t="s">
        <v>6</v>
      </c>
      <c r="B27" s="2"/>
      <c r="C27" s="2"/>
      <c r="J27" s="15">
        <v>200</v>
      </c>
      <c r="K27" s="17">
        <v>0</v>
      </c>
    </row>
    <row r="28" spans="1:11" ht="15" customHeight="1" x14ac:dyDescent="0.15">
      <c r="A28" s="2"/>
      <c r="B28" s="2"/>
      <c r="C28" s="2"/>
      <c r="J28" s="1" t="s">
        <v>6</v>
      </c>
    </row>
    <row r="31" spans="1:11" x14ac:dyDescent="0.15">
      <c r="C31"/>
    </row>
    <row r="43" spans="1:2" x14ac:dyDescent="0.15">
      <c r="A43" s="2"/>
      <c r="B43" s="2"/>
    </row>
  </sheetData>
  <mergeCells count="4">
    <mergeCell ref="A1:C1"/>
    <mergeCell ref="A16:C16"/>
    <mergeCell ref="J1:K1"/>
    <mergeCell ref="J16:K16"/>
  </mergeCells>
  <phoneticPr fontId="2"/>
  <pageMargins left="0.78700000000000003" right="0.78700000000000003" top="0.98399999999999999" bottom="0.98399999999999999" header="0.51200000000000001" footer="0.51200000000000001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6" sqref="A26"/>
    </sheetView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計算表</vt:lpstr>
      <vt:lpstr>速算表</vt:lpstr>
      <vt:lpstr>Sheet1</vt:lpstr>
      <vt:lpstr>計算表!Print_Area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gsoumu</dc:creator>
  <cp:lastModifiedBy>山本　志保</cp:lastModifiedBy>
  <cp:lastPrinted>2024-01-26T05:51:56Z</cp:lastPrinted>
  <dcterms:created xsi:type="dcterms:W3CDTF">2007-05-25T02:25:01Z</dcterms:created>
  <dcterms:modified xsi:type="dcterms:W3CDTF">2026-07-06T07:03:42Z</dcterms:modified>
</cp:coreProperties>
</file>