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Nishikawak\Desktop\R7料金表\"/>
    </mc:Choice>
  </mc:AlternateContent>
  <bookViews>
    <workbookView xWindow="7755" yWindow="-15" windowWidth="19230" windowHeight="5940" tabRatio="574"/>
  </bookViews>
  <sheets>
    <sheet name="Sheet1" sheetId="1" r:id="rId1"/>
  </sheets>
  <definedNames>
    <definedName name="_xlnm.Print_Area" localSheetId="0">Sheet1!$A$1:$BE$70</definedName>
  </definedNames>
  <calcPr calcId="162913"/>
</workbook>
</file>

<file path=xl/calcChain.xml><?xml version="1.0" encoding="utf-8"?>
<calcChain xmlns="http://schemas.openxmlformats.org/spreadsheetml/2006/main">
  <c r="AU62" i="1" l="1"/>
  <c r="AU61" i="1"/>
  <c r="AU60" i="1"/>
  <c r="AU59" i="1"/>
  <c r="AU58" i="1"/>
  <c r="AU57" i="1"/>
  <c r="AU56" i="1"/>
  <c r="AU55" i="1"/>
  <c r="AK59" i="1"/>
  <c r="R55" i="1"/>
  <c r="Y55" i="1" s="1"/>
  <c r="P69" i="1"/>
  <c r="H56" i="1" l="1"/>
  <c r="R61" i="1"/>
  <c r="Y61" i="1" s="1"/>
  <c r="R60" i="1"/>
  <c r="Y60" i="1" s="1"/>
  <c r="R59" i="1"/>
  <c r="Y59" i="1" s="1"/>
  <c r="R58" i="1"/>
  <c r="Y58" i="1" s="1"/>
  <c r="R57" i="1"/>
  <c r="Y57" i="1" s="1"/>
  <c r="R56" i="1"/>
  <c r="Y56" i="1" s="1"/>
  <c r="L61" i="1" l="1"/>
  <c r="L57" i="1"/>
  <c r="L58" i="1"/>
  <c r="L59" i="1"/>
  <c r="L60" i="1"/>
  <c r="L56" i="1"/>
  <c r="AO56" i="1" l="1"/>
  <c r="AO57" i="1"/>
  <c r="AO58" i="1"/>
  <c r="AO59" i="1"/>
  <c r="AO60" i="1"/>
  <c r="AO61" i="1"/>
  <c r="AO62" i="1"/>
  <c r="AO63" i="1"/>
  <c r="L62" i="1"/>
  <c r="R62" i="1" l="1"/>
  <c r="Y62" i="1" s="1"/>
  <c r="D8" i="1"/>
  <c r="W23" i="1"/>
  <c r="AP16" i="1"/>
  <c r="AP45" i="1"/>
  <c r="AP12" i="1"/>
  <c r="W36" i="1"/>
  <c r="D21" i="1"/>
  <c r="W26" i="1"/>
  <c r="W25" i="1"/>
  <c r="D43" i="1"/>
  <c r="W34" i="1"/>
  <c r="AP25" i="1"/>
  <c r="D36" i="1"/>
  <c r="AP37" i="1"/>
  <c r="AP31" i="1"/>
  <c r="W12" i="1"/>
  <c r="D14" i="1"/>
  <c r="D45" i="1"/>
  <c r="AP38" i="1"/>
  <c r="W32" i="1"/>
  <c r="D34" i="1"/>
  <c r="AP11" i="1"/>
  <c r="D27" i="1"/>
  <c r="W18" i="1"/>
  <c r="AP9" i="1"/>
  <c r="AP39" i="1"/>
  <c r="W14" i="1"/>
  <c r="AP35" i="1"/>
  <c r="D18" i="1"/>
  <c r="AP47" i="1"/>
  <c r="AP15" i="1"/>
  <c r="D31" i="1"/>
  <c r="AP46" i="1"/>
  <c r="W22" i="1"/>
  <c r="AP20" i="1"/>
  <c r="AP13" i="1"/>
  <c r="D29" i="1"/>
  <c r="W15" i="1"/>
  <c r="W30" i="1"/>
  <c r="AP21" i="1"/>
  <c r="AP19" i="1"/>
  <c r="D16" i="1"/>
  <c r="W16" i="1"/>
  <c r="W20" i="1"/>
  <c r="W35" i="1"/>
  <c r="D11" i="1"/>
  <c r="AP26" i="1"/>
  <c r="D42" i="1"/>
  <c r="D32" i="1"/>
  <c r="W33" i="1"/>
  <c r="D9" i="1"/>
  <c r="AP23" i="1"/>
  <c r="D28" i="1"/>
  <c r="D22" i="1"/>
  <c r="W13" i="1"/>
  <c r="W43" i="1"/>
  <c r="AP34" i="1"/>
  <c r="AP32" i="1"/>
  <c r="W9" i="1"/>
  <c r="D24" i="1"/>
  <c r="AP14" i="1"/>
  <c r="D30" i="1"/>
  <c r="W21" i="1"/>
  <c r="AP36" i="1"/>
  <c r="D35" i="1"/>
  <c r="AP27" i="1"/>
  <c r="D40" i="1"/>
  <c r="D10" i="1"/>
  <c r="D41" i="1"/>
  <c r="D39" i="1"/>
  <c r="W46" i="1"/>
  <c r="AP40" i="1"/>
  <c r="D19" i="1"/>
  <c r="W10" i="1"/>
  <c r="AP17" i="1"/>
  <c r="AP28" i="1"/>
  <c r="D47" i="1"/>
  <c r="W38" i="1"/>
  <c r="AP29" i="1"/>
  <c r="W47" i="1"/>
  <c r="D20" i="1"/>
  <c r="AP24" i="1"/>
  <c r="D33" i="1"/>
  <c r="AP42" i="1"/>
  <c r="W44" i="1"/>
  <c r="D25" i="1"/>
  <c r="AP44" i="1"/>
  <c r="W45" i="1"/>
  <c r="W24" i="1"/>
  <c r="W41" i="1"/>
  <c r="W39" i="1"/>
  <c r="D15" i="1"/>
  <c r="AP30" i="1"/>
  <c r="D46" i="1"/>
  <c r="D44" i="1"/>
  <c r="W37" i="1"/>
  <c r="D13" i="1"/>
  <c r="D23" i="1"/>
  <c r="D38" i="1"/>
  <c r="W29" i="1"/>
  <c r="W27" i="1"/>
  <c r="AP18" i="1"/>
  <c r="AP33" i="1"/>
  <c r="AP43" i="1"/>
  <c r="W19" i="1"/>
  <c r="AP8" i="1"/>
  <c r="AP10" i="1"/>
  <c r="D26" i="1"/>
  <c r="AP41" i="1"/>
  <c r="W17" i="1"/>
  <c r="W40" i="1"/>
  <c r="W31" i="1"/>
  <c r="AP22" i="1"/>
  <c r="W28" i="1"/>
  <c r="D37" i="1"/>
  <c r="W11" i="1"/>
  <c r="W42" i="1"/>
  <c r="D12" i="1"/>
  <c r="D17" i="1"/>
  <c r="W8" i="1"/>
  <c r="AU47" i="1"/>
  <c r="I47" i="1"/>
  <c r="AB46" i="1"/>
  <c r="AU45" i="1"/>
  <c r="I45" i="1"/>
  <c r="AB44" i="1"/>
  <c r="AU43" i="1"/>
  <c r="I43" i="1"/>
  <c r="AB42" i="1"/>
  <c r="AU41" i="1"/>
  <c r="I41" i="1"/>
  <c r="AB40" i="1"/>
  <c r="AU39" i="1"/>
  <c r="I39" i="1"/>
  <c r="AB38" i="1"/>
  <c r="AU37" i="1"/>
  <c r="I37" i="1"/>
  <c r="AB36" i="1"/>
  <c r="AU35" i="1"/>
  <c r="I35" i="1"/>
  <c r="AB34" i="1"/>
  <c r="AU33" i="1"/>
  <c r="I33" i="1"/>
  <c r="N33" i="1" s="1"/>
  <c r="AB32" i="1"/>
  <c r="AU31" i="1"/>
  <c r="I31" i="1"/>
  <c r="AB30" i="1"/>
  <c r="AU29" i="1"/>
  <c r="I29" i="1"/>
  <c r="AB28" i="1"/>
  <c r="AU27" i="1"/>
  <c r="I27" i="1"/>
  <c r="AB26" i="1"/>
  <c r="AU25" i="1"/>
  <c r="I25" i="1"/>
  <c r="AB24" i="1"/>
  <c r="AU23" i="1"/>
  <c r="I23" i="1"/>
  <c r="AB22" i="1"/>
  <c r="AU21" i="1"/>
  <c r="I21" i="1"/>
  <c r="AB20" i="1"/>
  <c r="AU19" i="1"/>
  <c r="I19" i="1"/>
  <c r="AB18" i="1"/>
  <c r="AU17" i="1"/>
  <c r="I17" i="1"/>
  <c r="AB16" i="1"/>
  <c r="AU15" i="1"/>
  <c r="I15" i="1"/>
  <c r="AB14" i="1"/>
  <c r="AU13" i="1"/>
  <c r="I13" i="1"/>
  <c r="AB12" i="1"/>
  <c r="AU11" i="1"/>
  <c r="I11" i="1"/>
  <c r="AB10" i="1"/>
  <c r="AU9" i="1"/>
  <c r="I9" i="1"/>
  <c r="AB8" i="1"/>
  <c r="AU8" i="1"/>
  <c r="I8" i="1"/>
  <c r="AB47" i="1"/>
  <c r="AU46" i="1"/>
  <c r="I46" i="1"/>
  <c r="AB45" i="1"/>
  <c r="AU44" i="1"/>
  <c r="I44" i="1"/>
  <c r="AB43" i="1"/>
  <c r="AU42" i="1"/>
  <c r="I42" i="1"/>
  <c r="AB41" i="1"/>
  <c r="AU40" i="1"/>
  <c r="I40" i="1"/>
  <c r="AB39" i="1"/>
  <c r="AU38" i="1"/>
  <c r="I38" i="1"/>
  <c r="AB37" i="1"/>
  <c r="AU36" i="1"/>
  <c r="I36" i="1"/>
  <c r="AB35" i="1"/>
  <c r="AU34" i="1"/>
  <c r="I34" i="1"/>
  <c r="AB33" i="1"/>
  <c r="AU32" i="1"/>
  <c r="I32" i="1"/>
  <c r="AB31" i="1"/>
  <c r="AU30" i="1"/>
  <c r="I30" i="1"/>
  <c r="AB29" i="1"/>
  <c r="AU28" i="1"/>
  <c r="I28" i="1"/>
  <c r="AB27" i="1"/>
  <c r="AU26" i="1"/>
  <c r="I26" i="1"/>
  <c r="AB25" i="1"/>
  <c r="AU24" i="1"/>
  <c r="I24" i="1"/>
  <c r="AB23" i="1"/>
  <c r="AU22" i="1"/>
  <c r="I22" i="1"/>
  <c r="AB21" i="1"/>
  <c r="AU20" i="1"/>
  <c r="I20" i="1"/>
  <c r="AB19" i="1"/>
  <c r="AU18" i="1"/>
  <c r="I18" i="1"/>
  <c r="AB17" i="1"/>
  <c r="AU16" i="1"/>
  <c r="I16" i="1"/>
  <c r="AB15" i="1"/>
  <c r="AU14" i="1"/>
  <c r="I14" i="1"/>
  <c r="AB13" i="1"/>
  <c r="AU12" i="1"/>
  <c r="I12" i="1"/>
  <c r="AB11" i="1"/>
  <c r="AU10" i="1"/>
  <c r="I10" i="1"/>
  <c r="AB9" i="1"/>
  <c r="N19" i="1" l="1"/>
  <c r="N40" i="1"/>
  <c r="N8" i="1"/>
  <c r="N22" i="1"/>
  <c r="N35" i="1"/>
  <c r="N42" i="1"/>
  <c r="N17" i="1"/>
  <c r="N27" i="1"/>
  <c r="N14" i="1"/>
  <c r="AZ47" i="1"/>
  <c r="N24" i="1"/>
  <c r="N26" i="1"/>
  <c r="N21" i="1"/>
  <c r="N11" i="1"/>
  <c r="N38" i="1"/>
  <c r="N36" i="1"/>
  <c r="N9" i="1"/>
  <c r="N15" i="1"/>
  <c r="N47" i="1"/>
  <c r="N34" i="1"/>
  <c r="N29" i="1"/>
  <c r="N20" i="1"/>
  <c r="N41" i="1"/>
  <c r="N32" i="1"/>
  <c r="N46" i="1"/>
  <c r="N37" i="1"/>
  <c r="N28" i="1"/>
  <c r="N39" i="1"/>
  <c r="N45" i="1"/>
  <c r="N31" i="1"/>
  <c r="N18" i="1"/>
  <c r="N13" i="1"/>
  <c r="N44" i="1"/>
  <c r="N43" i="1"/>
  <c r="N30" i="1"/>
  <c r="N25" i="1"/>
  <c r="N16" i="1"/>
  <c r="N23" i="1"/>
  <c r="N10" i="1"/>
  <c r="N12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8" i="1"/>
</calcChain>
</file>

<file path=xl/sharedStrings.xml><?xml version="1.0" encoding="utf-8"?>
<sst xmlns="http://schemas.openxmlformats.org/spreadsheetml/2006/main" count="158" uniqueCount="57">
  <si>
    <t>下水道使用料</t>
    <rPh sb="0" eb="3">
      <t>ゲスイドウ</t>
    </rPh>
    <rPh sb="3" eb="6">
      <t>シヨウリョウ</t>
    </rPh>
    <phoneticPr fontId="2"/>
  </si>
  <si>
    <t>水量</t>
    <rPh sb="0" eb="2">
      <t>スイリョウ</t>
    </rPh>
    <phoneticPr fontId="2"/>
  </si>
  <si>
    <t>水道料金</t>
    <rPh sb="0" eb="2">
      <t>スイドウ</t>
    </rPh>
    <rPh sb="2" eb="4">
      <t>リョウキン</t>
    </rPh>
    <phoneticPr fontId="2"/>
  </si>
  <si>
    <t>合計金額</t>
    <rPh sb="0" eb="2">
      <t>ゴウケイ</t>
    </rPh>
    <rPh sb="2" eb="4">
      <t>キンガク</t>
    </rPh>
    <phoneticPr fontId="2"/>
  </si>
  <si>
    <t>（円）</t>
  </si>
  <si>
    <t>（円）</t>
    <rPh sb="1" eb="2">
      <t>エン</t>
    </rPh>
    <phoneticPr fontId="2"/>
  </si>
  <si>
    <t>円</t>
    <rPh sb="0" eb="1">
      <t>エン</t>
    </rPh>
    <phoneticPr fontId="2"/>
  </si>
  <si>
    <t>用途</t>
    <rPh sb="0" eb="2">
      <t>ヨウト</t>
    </rPh>
    <phoneticPr fontId="2"/>
  </si>
  <si>
    <t>一般用</t>
    <rPh sb="0" eb="3">
      <t>イッパンヨウ</t>
    </rPh>
    <phoneticPr fontId="2"/>
  </si>
  <si>
    <t>基本料金</t>
    <rPh sb="0" eb="2">
      <t>キホン</t>
    </rPh>
    <rPh sb="2" eb="4">
      <t>リョウキン</t>
    </rPh>
    <phoneticPr fontId="2"/>
  </si>
  <si>
    <t>金額</t>
    <rPh sb="0" eb="2">
      <t>キンガク</t>
    </rPh>
    <phoneticPr fontId="2"/>
  </si>
  <si>
    <t>～</t>
    <phoneticPr fontId="2"/>
  </si>
  <si>
    <t>まで</t>
    <phoneticPr fontId="2"/>
  </si>
  <si>
    <t>超過料金</t>
    <rPh sb="0" eb="2">
      <t>チョウカ</t>
    </rPh>
    <rPh sb="2" eb="4">
      <t>リョウキン</t>
    </rPh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</si>
  <si>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</si>
  <si>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（１m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につき）</t>
    </r>
    <phoneticPr fontId="2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</si>
  <si>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/>
    </r>
  </si>
  <si>
    <r>
      <t>（ｍ</t>
    </r>
    <r>
      <rPr>
        <b/>
        <vertAlign val="superscript"/>
        <sz val="9"/>
        <color indexed="8"/>
        <rFont val="ＭＳ Ｐゴシック"/>
        <family val="3"/>
        <charset val="128"/>
      </rPr>
      <t>3</t>
    </r>
    <r>
      <rPr>
        <b/>
        <sz val="9"/>
        <color indexed="8"/>
        <rFont val="ＭＳ Ｐゴシック"/>
        <family val="3"/>
        <charset val="128"/>
      </rPr>
      <t>）</t>
    </r>
    <phoneticPr fontId="2"/>
  </si>
  <si>
    <r>
      <t>（ｍ</t>
    </r>
    <r>
      <rPr>
        <b/>
        <vertAlign val="superscript"/>
        <sz val="9"/>
        <color indexed="8"/>
        <rFont val="ＭＳ Ｐゴシック"/>
        <family val="3"/>
        <charset val="128"/>
      </rPr>
      <t>3</t>
    </r>
    <r>
      <rPr>
        <b/>
        <sz val="9"/>
        <color indexed="8"/>
        <rFont val="ＭＳ Ｐゴシック"/>
        <family val="3"/>
        <charset val="128"/>
      </rPr>
      <t>）</t>
    </r>
    <phoneticPr fontId="2"/>
  </si>
  <si>
    <r>
      <t>0m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</si>
  <si>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t>従量使用料</t>
    <rPh sb="0" eb="2">
      <t>ジュウリョウ</t>
    </rPh>
    <rPh sb="2" eb="5">
      <t>シヨウリョウ</t>
    </rPh>
    <phoneticPr fontId="2"/>
  </si>
  <si>
    <t>一般汚水</t>
    <rPh sb="0" eb="2">
      <t>イッパン</t>
    </rPh>
    <rPh sb="2" eb="4">
      <t>オスイ</t>
    </rPh>
    <phoneticPr fontId="2"/>
  </si>
  <si>
    <t>下水道使用料（税抜）</t>
    <rPh sb="0" eb="1">
      <t>シタ</t>
    </rPh>
    <rPh sb="1" eb="3">
      <t>スイドウ</t>
    </rPh>
    <rPh sb="3" eb="6">
      <t>シヨウリョウ</t>
    </rPh>
    <rPh sb="7" eb="8">
      <t>ゼイ</t>
    </rPh>
    <rPh sb="8" eb="9">
      <t>ヌ</t>
    </rPh>
    <phoneticPr fontId="2"/>
  </si>
  <si>
    <t>基本使用料</t>
    <phoneticPr fontId="2"/>
  </si>
  <si>
    <t>m3以上</t>
    <phoneticPr fontId="2"/>
  </si>
  <si>
    <t>m3以上</t>
    <phoneticPr fontId="2"/>
  </si>
  <si>
    <t>㎜</t>
    <phoneticPr fontId="2"/>
  </si>
  <si>
    <t>㎜</t>
    <phoneticPr fontId="2"/>
  </si>
  <si>
    <t>上水道：   泉南水道センター　　℡072-482-6551</t>
    <rPh sb="0" eb="3">
      <t>ジョウスイドウ</t>
    </rPh>
    <rPh sb="7" eb="9">
      <t>センナン</t>
    </rPh>
    <rPh sb="9" eb="11">
      <t>スイドウ</t>
    </rPh>
    <phoneticPr fontId="2"/>
  </si>
  <si>
    <t>下水道：   泉南市下水道課　　　℡072-482-5005</t>
    <rPh sb="0" eb="3">
      <t>ゲスイドウ</t>
    </rPh>
    <rPh sb="13" eb="14">
      <t>カ</t>
    </rPh>
    <phoneticPr fontId="2"/>
  </si>
  <si>
    <t>上水道　　令和元年10月１日改定</t>
    <rPh sb="0" eb="2">
      <t>ジョウスイ</t>
    </rPh>
    <rPh sb="2" eb="3">
      <t>ドウ</t>
    </rPh>
    <rPh sb="5" eb="6">
      <t>レイ</t>
    </rPh>
    <rPh sb="6" eb="7">
      <t>カズ</t>
    </rPh>
    <rPh sb="7" eb="9">
      <t>ガンネン</t>
    </rPh>
    <rPh sb="8" eb="9">
      <t>ネン</t>
    </rPh>
    <rPh sb="11" eb="12">
      <t>ガツ</t>
    </rPh>
    <rPh sb="13" eb="14">
      <t>ニチ</t>
    </rPh>
    <rPh sb="14" eb="16">
      <t>カイテイ</t>
    </rPh>
    <phoneticPr fontId="2"/>
  </si>
  <si>
    <t>下水道　　令和元年10月１日改定</t>
    <rPh sb="0" eb="2">
      <t>ゲスイ</t>
    </rPh>
    <rPh sb="2" eb="3">
      <t>ドウ</t>
    </rPh>
    <rPh sb="5" eb="6">
      <t>レイ</t>
    </rPh>
    <rPh sb="6" eb="7">
      <t>カズ</t>
    </rPh>
    <rPh sb="7" eb="9">
      <t>ガンネン</t>
    </rPh>
    <rPh sb="11" eb="12">
      <t>ガツ</t>
    </rPh>
    <rPh sb="13" eb="14">
      <t>ニチ</t>
    </rPh>
    <rPh sb="14" eb="16">
      <t>カイテイ</t>
    </rPh>
    <phoneticPr fontId="2"/>
  </si>
  <si>
    <t>※上記の料金には、メーター使用料と消費税が含まれています。</t>
    <rPh sb="1" eb="3">
      <t>ジョウキ</t>
    </rPh>
    <rPh sb="4" eb="6">
      <t>リョウキン</t>
    </rPh>
    <rPh sb="13" eb="16">
      <t>シヨウリョウ</t>
    </rPh>
    <rPh sb="17" eb="20">
      <t>ショウヒゼイ</t>
    </rPh>
    <rPh sb="21" eb="22">
      <t>フク</t>
    </rPh>
    <phoneticPr fontId="2"/>
  </si>
  <si>
    <t>下水道使用料は、全ての口径で、使用料単価は同じです。</t>
  </si>
  <si>
    <t>水道料金・下水道使用料早見表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ハヤミ</t>
    </rPh>
    <rPh sb="13" eb="14">
      <t>ヒョウ</t>
    </rPh>
    <phoneticPr fontId="2"/>
  </si>
  <si>
    <t>水道料金（２月につき、税抜）</t>
    <rPh sb="0" eb="2">
      <t>スイドウ</t>
    </rPh>
    <rPh sb="2" eb="4">
      <t>リョウキン</t>
    </rPh>
    <rPh sb="6" eb="7">
      <t>ツキ</t>
    </rPh>
    <rPh sb="11" eb="12">
      <t>ゼイ</t>
    </rPh>
    <rPh sb="12" eb="13">
      <t>ヌ</t>
    </rPh>
    <phoneticPr fontId="2"/>
  </si>
  <si>
    <t>湯屋用</t>
    <rPh sb="0" eb="2">
      <t>ユヤ</t>
    </rPh>
    <rPh sb="2" eb="3">
      <t>ヨウ</t>
    </rPh>
    <phoneticPr fontId="2"/>
  </si>
  <si>
    <r>
      <t>２００m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</si>
  <si>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２０１m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以上</t>
    </r>
    <rPh sb="5" eb="7">
      <t>イジョウ</t>
    </rPh>
    <phoneticPr fontId="2"/>
  </si>
  <si>
    <t>メーター使用料</t>
    <rPh sb="4" eb="7">
      <t>シヨウリョウ</t>
    </rPh>
    <phoneticPr fontId="2"/>
  </si>
  <si>
    <t>水量</t>
    <rPh sb="0" eb="2">
      <t>スイリョウ</t>
    </rPh>
    <phoneticPr fontId="2"/>
  </si>
  <si>
    <t>20mm以下</t>
    <rPh sb="4" eb="6">
      <t>イカ</t>
    </rPh>
    <phoneticPr fontId="2"/>
  </si>
  <si>
    <t>25mm以上</t>
    <rPh sb="4" eb="6">
      <t>イジョウ</t>
    </rPh>
    <phoneticPr fontId="2"/>
  </si>
  <si>
    <t>（一般用・一般汚水　2月）</t>
    <rPh sb="1" eb="4">
      <t>イッパンヨウ</t>
    </rPh>
    <rPh sb="5" eb="7">
      <t>イッパン</t>
    </rPh>
    <rPh sb="7" eb="8">
      <t>オ</t>
    </rPh>
    <rPh sb="8" eb="9">
      <t>スイ</t>
    </rPh>
    <rPh sb="11" eb="12">
      <t>ゲツ</t>
    </rPh>
    <phoneticPr fontId="2"/>
  </si>
  <si>
    <t>浴場汚水</t>
    <rPh sb="0" eb="2">
      <t>ヨクジョウ</t>
    </rPh>
    <rPh sb="2" eb="4">
      <t>オスイ</t>
    </rPh>
    <phoneticPr fontId="2"/>
  </si>
  <si>
    <t>―</t>
    <phoneticPr fontId="2"/>
  </si>
  <si>
    <t>１ｍ3につき</t>
    <phoneticPr fontId="2"/>
  </si>
  <si>
    <t>円</t>
    <rPh sb="0" eb="1">
      <t>エン</t>
    </rPh>
    <phoneticPr fontId="2"/>
  </si>
  <si>
    <r>
      <t>メーター使用料（税抜）</t>
    </r>
    <r>
      <rPr>
        <sz val="11"/>
        <rFont val="ＭＳ Ｐゴシック"/>
        <family val="3"/>
        <charset val="128"/>
      </rPr>
      <t>1個2月につき</t>
    </r>
    <rPh sb="4" eb="7">
      <t>シヨウリョウ</t>
    </rPh>
    <rPh sb="8" eb="9">
      <t>ゼイ</t>
    </rPh>
    <rPh sb="9" eb="10">
      <t>ヌ</t>
    </rPh>
    <phoneticPr fontId="2"/>
  </si>
  <si>
    <t>あり</t>
    <phoneticPr fontId="2"/>
  </si>
  <si>
    <t>なし</t>
    <phoneticPr fontId="2"/>
  </si>
  <si>
    <t>あり</t>
  </si>
  <si>
    <t>使用戸数を入力してください</t>
    <rPh sb="0" eb="2">
      <t>シヨウ</t>
    </rPh>
    <rPh sb="2" eb="4">
      <t>コスウ</t>
    </rPh>
    <rPh sb="5" eb="7">
      <t>ニュウリョク</t>
    </rPh>
    <phoneticPr fontId="2"/>
  </si>
  <si>
    <t>戸</t>
    <rPh sb="0" eb="1">
      <t>コ</t>
    </rPh>
    <phoneticPr fontId="2"/>
  </si>
  <si>
    <t>親メーター口径を入力してください</t>
    <rPh sb="0" eb="1">
      <t>オヤ</t>
    </rPh>
    <rPh sb="5" eb="7">
      <t>コウケイ</t>
    </rPh>
    <rPh sb="8" eb="10">
      <t>ニュウリョク</t>
    </rPh>
    <phoneticPr fontId="2"/>
  </si>
  <si>
    <t>親メーターのメーター使用料有無</t>
    <rPh sb="0" eb="1">
      <t>オヤ</t>
    </rPh>
    <rPh sb="10" eb="13">
      <t>シヨウリョウ</t>
    </rPh>
    <rPh sb="13" eb="15">
      <t>ウム</t>
    </rPh>
    <phoneticPr fontId="2"/>
  </si>
  <si>
    <t>※令和5年10月以降（インボイス対応）</t>
    <rPh sb="1" eb="3">
      <t>レイワ</t>
    </rPh>
    <rPh sb="4" eb="5">
      <t>ネン</t>
    </rPh>
    <rPh sb="7" eb="8">
      <t>ガツ</t>
    </rPh>
    <rPh sb="8" eb="10">
      <t>イコウ</t>
    </rPh>
    <rPh sb="16" eb="18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</si>
</sst>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 "/>
    <numFmt numFmtId="178" formatCode="#,##0&quot;円&quot;;[Red]\-#,##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8"/>
      <name val="EPSON 太角ゴシック体Ｂ"/>
      <family val="3"/>
      <charset val="128"/>
    </font>
    <font>
      <sz val="12"/>
      <name val="EPSON 太角ゴシック体Ｂ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vertAlign val="superscript"/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8"/>
      <color theme="3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Border="1"/>
    <xf numFmtId="0" fontId="0" fillId="0" borderId="0" xfId="0" applyBorder="1" applyAlignment="1"/>
    <xf numFmtId="38" fontId="3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38" fontId="3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vertical="center" shrinkToFi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shrinkToFit="1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0" borderId="2" xfId="0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vertical="center" shrinkToFit="1"/>
    </xf>
    <xf numFmtId="0" fontId="0" fillId="0" borderId="2" xfId="0" applyFill="1" applyBorder="1" applyAlignment="1">
      <alignment vertical="center"/>
    </xf>
    <xf numFmtId="0" fontId="0" fillId="0" borderId="8" xfId="0" applyBorder="1"/>
    <xf numFmtId="0" fontId="17" fillId="0" borderId="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0" fillId="0" borderId="0" xfId="0" applyFont="1" applyAlignment="1">
      <alignment shrinkToFit="1"/>
    </xf>
    <xf numFmtId="0" fontId="20" fillId="0" borderId="2" xfId="0" applyFont="1" applyBorder="1" applyAlignment="1">
      <alignment shrinkToFit="1"/>
    </xf>
    <xf numFmtId="0" fontId="0" fillId="0" borderId="3" xfId="0" applyBorder="1"/>
    <xf numFmtId="0" fontId="0" fillId="0" borderId="11" xfId="0" applyBorder="1"/>
    <xf numFmtId="38" fontId="19" fillId="0" borderId="11" xfId="1" applyFont="1" applyBorder="1"/>
    <xf numFmtId="0" fontId="0" fillId="0" borderId="13" xfId="0" applyBorder="1"/>
    <xf numFmtId="38" fontId="19" fillId="0" borderId="10" xfId="1" applyFont="1" applyBorder="1"/>
    <xf numFmtId="0" fontId="0" fillId="0" borderId="10" xfId="0" applyBorder="1"/>
    <xf numFmtId="0" fontId="0" fillId="0" borderId="1" xfId="0" applyBorder="1"/>
    <xf numFmtId="0" fontId="0" fillId="0" borderId="2" xfId="0" applyBorder="1"/>
    <xf numFmtId="0" fontId="0" fillId="0" borderId="13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right" vertical="center" shrinkToFit="1"/>
    </xf>
    <xf numFmtId="0" fontId="0" fillId="0" borderId="6" xfId="0" applyFill="1" applyBorder="1" applyAlignment="1">
      <alignment shrinkToFit="1"/>
    </xf>
    <xf numFmtId="0" fontId="0" fillId="0" borderId="27" xfId="0" applyBorder="1"/>
    <xf numFmtId="0" fontId="0" fillId="0" borderId="27" xfId="0" applyBorder="1" applyAlignment="1">
      <alignment shrinkToFit="1"/>
    </xf>
    <xf numFmtId="0" fontId="0" fillId="0" borderId="8" xfId="0" applyFill="1" applyBorder="1" applyAlignment="1">
      <alignment vertical="center"/>
    </xf>
    <xf numFmtId="0" fontId="0" fillId="0" borderId="48" xfId="0" applyBorder="1"/>
    <xf numFmtId="38" fontId="0" fillId="0" borderId="7" xfId="0" applyNumberFormat="1" applyFill="1" applyBorder="1" applyAlignment="1"/>
    <xf numFmtId="0" fontId="0" fillId="0" borderId="7" xfId="0" applyFill="1" applyBorder="1" applyAlignment="1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78" fontId="22" fillId="0" borderId="41" xfId="1" applyNumberFormat="1" applyFont="1" applyFill="1" applyBorder="1" applyAlignment="1">
      <alignment horizontal="center" vertical="center"/>
    </xf>
    <xf numFmtId="178" fontId="22" fillId="0" borderId="42" xfId="1" applyNumberFormat="1" applyFont="1" applyFill="1" applyBorder="1" applyAlignment="1">
      <alignment horizontal="center" vertical="center"/>
    </xf>
    <xf numFmtId="178" fontId="22" fillId="0" borderId="43" xfId="1" applyNumberFormat="1" applyFont="1" applyFill="1" applyBorder="1" applyAlignment="1">
      <alignment horizontal="center" vertical="center"/>
    </xf>
    <xf numFmtId="178" fontId="22" fillId="0" borderId="49" xfId="1" applyNumberFormat="1" applyFont="1" applyFill="1" applyBorder="1" applyAlignment="1">
      <alignment horizontal="center" vertical="center"/>
    </xf>
    <xf numFmtId="178" fontId="22" fillId="0" borderId="5" xfId="1" applyNumberFormat="1" applyFont="1" applyFill="1" applyBorder="1" applyAlignment="1">
      <alignment horizontal="center" vertical="center"/>
    </xf>
    <xf numFmtId="178" fontId="22" fillId="0" borderId="6" xfId="1" applyNumberFormat="1" applyFont="1" applyFill="1" applyBorder="1" applyAlignment="1">
      <alignment horizontal="center" vertical="center"/>
    </xf>
    <xf numFmtId="38" fontId="21" fillId="0" borderId="9" xfId="0" applyNumberFormat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 shrinkToFi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3" fontId="17" fillId="2" borderId="41" xfId="0" applyNumberFormat="1" applyFont="1" applyFill="1" applyBorder="1" applyAlignment="1">
      <alignment horizontal="center" vertical="center" shrinkToFit="1"/>
    </xf>
    <xf numFmtId="3" fontId="17" fillId="2" borderId="42" xfId="0" applyNumberFormat="1" applyFont="1" applyFill="1" applyBorder="1" applyAlignment="1">
      <alignment horizontal="center" vertical="center" shrinkToFit="1"/>
    </xf>
    <xf numFmtId="3" fontId="17" fillId="2" borderId="46" xfId="0" applyNumberFormat="1" applyFont="1" applyFill="1" applyBorder="1" applyAlignment="1">
      <alignment horizontal="center" vertical="center" shrinkToFit="1"/>
    </xf>
    <xf numFmtId="3" fontId="17" fillId="2" borderId="39" xfId="0" applyNumberFormat="1" applyFont="1" applyFill="1" applyBorder="1" applyAlignment="1">
      <alignment horizontal="center" vertical="center" shrinkToFit="1"/>
    </xf>
    <xf numFmtId="3" fontId="17" fillId="2" borderId="29" xfId="0" applyNumberFormat="1" applyFont="1" applyFill="1" applyBorder="1" applyAlignment="1">
      <alignment horizontal="center" vertical="center" shrinkToFit="1"/>
    </xf>
    <xf numFmtId="3" fontId="17" fillId="2" borderId="47" xfId="0" applyNumberFormat="1" applyFont="1" applyFill="1" applyBorder="1" applyAlignment="1">
      <alignment horizontal="center" vertical="center" shrinkToFit="1"/>
    </xf>
    <xf numFmtId="3" fontId="18" fillId="2" borderId="42" xfId="0" applyNumberFormat="1" applyFont="1" applyFill="1" applyBorder="1" applyAlignment="1">
      <alignment horizontal="center" vertical="center" shrinkToFit="1"/>
    </xf>
    <xf numFmtId="3" fontId="18" fillId="2" borderId="29" xfId="0" applyNumberFormat="1" applyFont="1" applyFill="1" applyBorder="1" applyAlignment="1">
      <alignment horizontal="center" vertical="center" shrinkToFit="1"/>
    </xf>
    <xf numFmtId="3" fontId="0" fillId="0" borderId="42" xfId="0" applyNumberFormat="1" applyBorder="1" applyAlignment="1">
      <alignment horizontal="center" vertical="center" shrinkToFit="1"/>
    </xf>
    <xf numFmtId="3" fontId="0" fillId="0" borderId="46" xfId="0" applyNumberFormat="1" applyBorder="1" applyAlignment="1">
      <alignment horizontal="center" vertical="center" shrinkToFit="1"/>
    </xf>
    <xf numFmtId="3" fontId="0" fillId="0" borderId="29" xfId="0" applyNumberFormat="1" applyBorder="1" applyAlignment="1">
      <alignment horizontal="center" vertical="center" shrinkToFit="1"/>
    </xf>
    <xf numFmtId="3" fontId="0" fillId="0" borderId="47" xfId="0" applyNumberFormat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3" fontId="0" fillId="3" borderId="10" xfId="0" applyNumberFormat="1" applyFont="1" applyFill="1" applyBorder="1" applyAlignment="1">
      <alignment horizontal="center" vertical="center" shrinkToFit="1"/>
    </xf>
    <xf numFmtId="3" fontId="0" fillId="3" borderId="9" xfId="0" applyNumberFormat="1" applyFont="1" applyFill="1" applyBorder="1" applyAlignment="1">
      <alignment horizontal="center" vertical="center" shrinkToFit="1"/>
    </xf>
    <xf numFmtId="3" fontId="0" fillId="3" borderId="4" xfId="0" applyNumberFormat="1" applyFont="1" applyFill="1" applyBorder="1" applyAlignment="1">
      <alignment horizontal="center" vertical="center" shrinkToFit="1"/>
    </xf>
    <xf numFmtId="3" fontId="0" fillId="3" borderId="5" xfId="0" applyNumberFormat="1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38" fontId="21" fillId="0" borderId="7" xfId="1" applyFont="1" applyFill="1" applyBorder="1" applyAlignment="1">
      <alignment horizontal="center" vertical="center" shrinkToFit="1"/>
    </xf>
    <xf numFmtId="38" fontId="23" fillId="0" borderId="7" xfId="0" applyNumberFormat="1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1" fillId="0" borderId="4" xfId="0" applyNumberFormat="1" applyFont="1" applyFill="1" applyBorder="1" applyAlignment="1">
      <alignment vertical="center"/>
    </xf>
    <xf numFmtId="0" fontId="21" fillId="0" borderId="5" xfId="0" applyNumberFormat="1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right" vertical="center"/>
    </xf>
    <xf numFmtId="38" fontId="12" fillId="0" borderId="11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12" xfId="1" applyFont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38" fontId="14" fillId="0" borderId="44" xfId="1" applyFont="1" applyFill="1" applyBorder="1" applyAlignment="1">
      <alignment horizontal="center" vertical="center"/>
    </xf>
    <xf numFmtId="38" fontId="14" fillId="0" borderId="42" xfId="1" applyFont="1" applyFill="1" applyBorder="1" applyAlignment="1">
      <alignment horizontal="center" vertical="center"/>
    </xf>
    <xf numFmtId="38" fontId="14" fillId="0" borderId="43" xfId="1" applyFont="1" applyFill="1" applyBorder="1" applyAlignment="1">
      <alignment horizontal="center" vertical="center"/>
    </xf>
    <xf numFmtId="38" fontId="14" fillId="0" borderId="44" xfId="1" applyFont="1" applyFill="1" applyBorder="1" applyAlignment="1">
      <alignment horizontal="center" vertical="center" shrinkToFit="1"/>
    </xf>
    <xf numFmtId="38" fontId="14" fillId="0" borderId="42" xfId="1" applyFont="1" applyFill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38" fontId="13" fillId="0" borderId="41" xfId="1" applyFont="1" applyFill="1" applyBorder="1" applyAlignment="1">
      <alignment horizontal="center" vertical="center"/>
    </xf>
    <xf numFmtId="38" fontId="13" fillId="0" borderId="42" xfId="1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38" fontId="12" fillId="0" borderId="4" xfId="1" applyFont="1" applyFill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34" xfId="1" applyFont="1" applyFill="1" applyBorder="1" applyAlignment="1">
      <alignment vertical="center"/>
    </xf>
    <xf numFmtId="38" fontId="15" fillId="0" borderId="28" xfId="1" applyFont="1" applyFill="1" applyBorder="1" applyAlignment="1">
      <alignment horizontal="right" vertical="center"/>
    </xf>
    <xf numFmtId="38" fontId="15" fillId="0" borderId="29" xfId="1" applyFont="1" applyFill="1" applyBorder="1" applyAlignment="1">
      <alignment horizontal="right" vertical="center"/>
    </xf>
    <xf numFmtId="38" fontId="15" fillId="0" borderId="30" xfId="1" applyFont="1" applyFill="1" applyBorder="1" applyAlignment="1">
      <alignment horizontal="right" vertical="center"/>
    </xf>
    <xf numFmtId="38" fontId="15" fillId="0" borderId="31" xfId="1" applyFont="1" applyFill="1" applyBorder="1" applyAlignment="1">
      <alignment horizontal="right" vertical="center"/>
    </xf>
    <xf numFmtId="38" fontId="15" fillId="0" borderId="32" xfId="1" applyFont="1" applyFill="1" applyBorder="1" applyAlignment="1">
      <alignment horizontal="right" vertical="center"/>
    </xf>
    <xf numFmtId="38" fontId="15" fillId="0" borderId="33" xfId="1" applyFont="1" applyFill="1" applyBorder="1" applyAlignment="1">
      <alignment horizontal="right" vertical="center"/>
    </xf>
    <xf numFmtId="38" fontId="12" fillId="0" borderId="4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38" fontId="12" fillId="0" borderId="34" xfId="1" applyFont="1" applyBorder="1" applyAlignment="1">
      <alignment horizontal="right" vertical="center"/>
    </xf>
    <xf numFmtId="38" fontId="12" fillId="0" borderId="2" xfId="1" applyFont="1" applyFill="1" applyBorder="1" applyAlignment="1">
      <alignment horizontal="right" vertical="center"/>
    </xf>
    <xf numFmtId="38" fontId="12" fillId="0" borderId="35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38" fontId="15" fillId="0" borderId="39" xfId="1" applyFont="1" applyFill="1" applyBorder="1" applyAlignment="1">
      <alignment horizontal="right" vertical="center"/>
    </xf>
    <xf numFmtId="38" fontId="15" fillId="0" borderId="40" xfId="1" applyFont="1" applyFill="1" applyBorder="1" applyAlignment="1">
      <alignment horizontal="right" vertical="center"/>
    </xf>
    <xf numFmtId="38" fontId="11" fillId="0" borderId="26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11" fillId="0" borderId="37" xfId="1" applyFont="1" applyFill="1" applyBorder="1" applyAlignment="1">
      <alignment horizontal="right" vertical="center"/>
    </xf>
    <xf numFmtId="38" fontId="11" fillId="0" borderId="38" xfId="1" applyFont="1" applyFill="1" applyBorder="1" applyAlignment="1">
      <alignment horizontal="right" vertical="center"/>
    </xf>
    <xf numFmtId="38" fontId="12" fillId="0" borderId="26" xfId="1" applyFont="1" applyFill="1" applyBorder="1" applyAlignment="1">
      <alignment horizontal="right" vertical="center"/>
    </xf>
    <xf numFmtId="38" fontId="12" fillId="0" borderId="27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right" vertical="center"/>
    </xf>
    <xf numFmtId="38" fontId="12" fillId="0" borderId="8" xfId="1" applyFont="1" applyFill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38" fontId="12" fillId="0" borderId="11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38" fontId="12" fillId="0" borderId="25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 shrinkToFit="1"/>
    </xf>
    <xf numFmtId="38" fontId="11" fillId="0" borderId="5" xfId="1" applyFont="1" applyFill="1" applyBorder="1" applyAlignment="1">
      <alignment horizontal="right" vertical="center" shrinkToFit="1"/>
    </xf>
    <xf numFmtId="38" fontId="11" fillId="0" borderId="6" xfId="1" applyFont="1" applyFill="1" applyBorder="1" applyAlignment="1">
      <alignment horizontal="right" vertical="center" shrinkToFit="1"/>
    </xf>
    <xf numFmtId="38" fontId="12" fillId="0" borderId="11" xfId="1" applyFont="1" applyBorder="1" applyAlignment="1">
      <alignment horizontal="right" vertical="center" shrinkToFit="1"/>
    </xf>
    <xf numFmtId="38" fontId="12" fillId="0" borderId="7" xfId="1" applyFont="1" applyBorder="1" applyAlignment="1">
      <alignment horizontal="right" vertical="center" shrinkToFit="1"/>
    </xf>
    <xf numFmtId="38" fontId="12" fillId="0" borderId="12" xfId="1" applyFont="1" applyBorder="1" applyAlignment="1">
      <alignment horizontal="right" vertical="center" shrinkToFit="1"/>
    </xf>
    <xf numFmtId="38" fontId="12" fillId="0" borderId="3" xfId="1" applyFont="1" applyFill="1" applyBorder="1" applyAlignment="1">
      <alignment horizontal="right" vertical="center" shrinkToFit="1"/>
    </xf>
    <xf numFmtId="38" fontId="12" fillId="0" borderId="8" xfId="1" applyFont="1" applyFill="1" applyBorder="1" applyAlignment="1">
      <alignment horizontal="right" vertical="center" shrinkToFit="1"/>
    </xf>
    <xf numFmtId="38" fontId="12" fillId="0" borderId="21" xfId="1" applyFont="1" applyFill="1" applyBorder="1" applyAlignment="1">
      <alignment horizontal="right" vertical="center" shrinkToFit="1"/>
    </xf>
    <xf numFmtId="38" fontId="12" fillId="0" borderId="23" xfId="1" applyFont="1" applyFill="1" applyBorder="1" applyAlignment="1">
      <alignment horizontal="right" vertical="center" shrinkToFit="1"/>
    </xf>
    <xf numFmtId="38" fontId="11" fillId="0" borderId="20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38" fontId="11" fillId="0" borderId="16" xfId="1" applyFont="1" applyFill="1" applyBorder="1" applyAlignment="1">
      <alignment horizontal="right"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38" fontId="12" fillId="0" borderId="17" xfId="1" applyFont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19" xfId="1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12" fillId="0" borderId="20" xfId="1" applyFont="1" applyFill="1" applyBorder="1" applyAlignment="1">
      <alignment horizontal="right" vertical="center" shrinkToFit="1"/>
    </xf>
    <xf numFmtId="38" fontId="12" fillId="0" borderId="18" xfId="1" applyFont="1" applyFill="1" applyBorder="1" applyAlignment="1">
      <alignment horizontal="right" vertical="center" shrinkToFit="1"/>
    </xf>
    <xf numFmtId="38" fontId="11" fillId="0" borderId="14" xfId="1" applyFont="1" applyFill="1" applyBorder="1" applyAlignment="1">
      <alignment horizontal="right" vertical="center" shrinkToFit="1"/>
    </xf>
    <xf numFmtId="38" fontId="11" fillId="0" borderId="15" xfId="1" applyFont="1" applyFill="1" applyBorder="1" applyAlignment="1">
      <alignment horizontal="right" vertical="center" shrinkToFit="1"/>
    </xf>
    <xf numFmtId="38" fontId="11" fillId="0" borderId="16" xfId="1" applyFont="1" applyFill="1" applyBorder="1" applyAlignment="1">
      <alignment horizontal="right" vertical="center" shrinkToFit="1"/>
    </xf>
    <xf numFmtId="38" fontId="12" fillId="0" borderId="14" xfId="1" applyFont="1" applyBorder="1" applyAlignment="1">
      <alignment horizontal="right" vertical="center" shrinkToFit="1"/>
    </xf>
    <xf numFmtId="38" fontId="12" fillId="0" borderId="15" xfId="1" applyFont="1" applyBorder="1" applyAlignment="1">
      <alignment horizontal="right" vertical="center" shrinkToFit="1"/>
    </xf>
    <xf numFmtId="38" fontId="12" fillId="0" borderId="17" xfId="1" applyFont="1" applyBorder="1" applyAlignment="1">
      <alignment horizontal="right" vertical="center" shrinkToFit="1"/>
    </xf>
    <xf numFmtId="38" fontId="12" fillId="0" borderId="16" xfId="1" applyFont="1" applyFill="1" applyBorder="1" applyAlignment="1">
      <alignment horizontal="right" vertical="center" shrinkToFit="1"/>
    </xf>
    <xf numFmtId="38" fontId="12" fillId="0" borderId="19" xfId="1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21" fillId="0" borderId="1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 shrinkToFit="1"/>
    </xf>
    <xf numFmtId="176" fontId="0" fillId="0" borderId="11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5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18" fillId="2" borderId="42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vertical="center"/>
    </xf>
    <xf numFmtId="38" fontId="21" fillId="0" borderId="7" xfId="1" applyFont="1" applyBorder="1" applyAlignment="1">
      <alignment horizontal="center" vertical="center" shrinkToFit="1"/>
    </xf>
    <xf numFmtId="0" fontId="0" fillId="0" borderId="8" xfId="0" quotePrefix="1" applyBorder="1" applyAlignment="1">
      <alignment horizontal="center" vertical="center"/>
    </xf>
    <xf numFmtId="177" fontId="0" fillId="0" borderId="10" xfId="0" applyNumberFormat="1" applyFill="1" applyBorder="1" applyAlignment="1">
      <alignment vertical="center"/>
    </xf>
    <xf numFmtId="177" fontId="0" fillId="0" borderId="9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177" fontId="0" fillId="0" borderId="5" xfId="0" applyNumberForma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 shrinkToFit="1"/>
    </xf>
    <xf numFmtId="177" fontId="0" fillId="0" borderId="6" xfId="0" applyNumberForma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基本料金メーター使用料" displayName="基本料金メーター使用料" ref="BG62:BI72" totalsRowShown="0" headerRowDxfId="12" headerRowBorderDxfId="11" tableBorderDxfId="10" totalsRowBorderDxfId="9">
  <autoFilter ref="BG62:BI72"/>
  <tableColumns count="3">
    <tableColumn id="1" name="㎜" dataDxfId="8"/>
    <tableColumn id="2" name="基本料金" dataDxfId="7" dataCellStyle="桁区切り"/>
    <tableColumn id="3" name="メーター使用料" dataDxfId="6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料金" displayName="料金" ref="BG51:BI59" totalsRowShown="0" headerRowBorderDxfId="5" tableBorderDxfId="4" totalsRowBorderDxfId="3">
  <autoFilter ref="BG51:BI59"/>
  <tableColumns count="3">
    <tableColumn id="1" name="水量" dataDxfId="2"/>
    <tableColumn id="2" name="20mm以下" dataDxfId="1"/>
    <tableColumn id="3" name="25mm以上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4"/>
  <sheetViews>
    <sheetView tabSelected="1" view="pageBreakPreview" topLeftCell="A43" zoomScale="75" zoomScaleNormal="100" workbookViewId="0">
      <selection activeCell="I69" sqref="I69:M70"/>
    </sheetView>
  </sheetViews>
  <sheetFormatPr defaultRowHeight="13.5"/>
  <cols>
    <col min="1" max="43" width="2.125" customWidth="1"/>
    <col min="44" max="44" width="2" customWidth="1"/>
    <col min="45" max="57" width="2.125" customWidth="1"/>
    <col min="60" max="61" width="12.125" customWidth="1"/>
  </cols>
  <sheetData>
    <row r="1" spans="1:65" ht="12" customHeight="1">
      <c r="A1" s="156" t="s">
        <v>34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251" t="s">
        <v>56</v>
      </c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</row>
    <row r="2" spans="1:65" ht="12.7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</row>
    <row r="3" spans="1:65" ht="12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</row>
    <row r="4" spans="1:65" ht="15" customHeight="1">
      <c r="A4" s="180" t="s">
        <v>43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2"/>
      <c r="N4" s="14" t="s">
        <v>30</v>
      </c>
      <c r="O4" s="1"/>
      <c r="AF4" s="156" t="s">
        <v>28</v>
      </c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4"/>
      <c r="BG4" s="4"/>
    </row>
    <row r="5" spans="1:65" ht="15" customHeight="1" thickBot="1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2"/>
      <c r="N5" s="14" t="s">
        <v>31</v>
      </c>
      <c r="O5" s="1"/>
      <c r="AF5" s="156" t="s">
        <v>29</v>
      </c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4"/>
      <c r="BG5" s="4"/>
    </row>
    <row r="6" spans="1:65" ht="17.25" customHeight="1">
      <c r="A6" s="153" t="s">
        <v>1</v>
      </c>
      <c r="B6" s="154"/>
      <c r="C6" s="155"/>
      <c r="D6" s="145" t="s">
        <v>2</v>
      </c>
      <c r="E6" s="146"/>
      <c r="F6" s="146"/>
      <c r="G6" s="146"/>
      <c r="H6" s="147"/>
      <c r="I6" s="148" t="s">
        <v>0</v>
      </c>
      <c r="J6" s="149"/>
      <c r="K6" s="149"/>
      <c r="L6" s="149"/>
      <c r="M6" s="149"/>
      <c r="N6" s="150" t="s">
        <v>3</v>
      </c>
      <c r="O6" s="151"/>
      <c r="P6" s="151"/>
      <c r="Q6" s="151"/>
      <c r="R6" s="151"/>
      <c r="S6" s="152"/>
      <c r="T6" s="153" t="s">
        <v>1</v>
      </c>
      <c r="U6" s="154"/>
      <c r="V6" s="155"/>
      <c r="W6" s="145" t="s">
        <v>2</v>
      </c>
      <c r="X6" s="146"/>
      <c r="Y6" s="146"/>
      <c r="Z6" s="146"/>
      <c r="AA6" s="147"/>
      <c r="AB6" s="148" t="s">
        <v>0</v>
      </c>
      <c r="AC6" s="149"/>
      <c r="AD6" s="149"/>
      <c r="AE6" s="149"/>
      <c r="AF6" s="149"/>
      <c r="AG6" s="150" t="s">
        <v>3</v>
      </c>
      <c r="AH6" s="151"/>
      <c r="AI6" s="151"/>
      <c r="AJ6" s="151"/>
      <c r="AK6" s="151"/>
      <c r="AL6" s="152"/>
      <c r="AM6" s="153" t="s">
        <v>1</v>
      </c>
      <c r="AN6" s="154"/>
      <c r="AO6" s="155"/>
      <c r="AP6" s="145" t="s">
        <v>2</v>
      </c>
      <c r="AQ6" s="146"/>
      <c r="AR6" s="146"/>
      <c r="AS6" s="146"/>
      <c r="AT6" s="147"/>
      <c r="AU6" s="148" t="s">
        <v>0</v>
      </c>
      <c r="AV6" s="149"/>
      <c r="AW6" s="149"/>
      <c r="AX6" s="149"/>
      <c r="AY6" s="149"/>
      <c r="AZ6" s="150" t="s">
        <v>3</v>
      </c>
      <c r="BA6" s="151"/>
      <c r="BB6" s="151"/>
      <c r="BC6" s="151"/>
      <c r="BD6" s="151"/>
      <c r="BE6" s="152"/>
    </row>
    <row r="7" spans="1:65" s="13" customFormat="1" ht="17.25" customHeight="1" thickBot="1">
      <c r="A7" s="172" t="s">
        <v>17</v>
      </c>
      <c r="B7" s="161"/>
      <c r="C7" s="173"/>
      <c r="D7" s="160" t="s">
        <v>5</v>
      </c>
      <c r="E7" s="161"/>
      <c r="F7" s="161"/>
      <c r="G7" s="161"/>
      <c r="H7" s="161"/>
      <c r="I7" s="160" t="s">
        <v>5</v>
      </c>
      <c r="J7" s="161"/>
      <c r="K7" s="161"/>
      <c r="L7" s="161"/>
      <c r="M7" s="161"/>
      <c r="N7" s="163" t="s">
        <v>4</v>
      </c>
      <c r="O7" s="164"/>
      <c r="P7" s="164"/>
      <c r="Q7" s="164"/>
      <c r="R7" s="164"/>
      <c r="S7" s="165"/>
      <c r="T7" s="172" t="s">
        <v>18</v>
      </c>
      <c r="U7" s="161"/>
      <c r="V7" s="173"/>
      <c r="W7" s="160" t="s">
        <v>5</v>
      </c>
      <c r="X7" s="161"/>
      <c r="Y7" s="161"/>
      <c r="Z7" s="161"/>
      <c r="AA7" s="161"/>
      <c r="AB7" s="160" t="s">
        <v>5</v>
      </c>
      <c r="AC7" s="161"/>
      <c r="AD7" s="161"/>
      <c r="AE7" s="161"/>
      <c r="AF7" s="162"/>
      <c r="AG7" s="163" t="s">
        <v>4</v>
      </c>
      <c r="AH7" s="164"/>
      <c r="AI7" s="164"/>
      <c r="AJ7" s="164"/>
      <c r="AK7" s="164"/>
      <c r="AL7" s="165"/>
      <c r="AM7" s="172" t="s">
        <v>18</v>
      </c>
      <c r="AN7" s="161"/>
      <c r="AO7" s="173"/>
      <c r="AP7" s="160" t="s">
        <v>5</v>
      </c>
      <c r="AQ7" s="161"/>
      <c r="AR7" s="161"/>
      <c r="AS7" s="161"/>
      <c r="AT7" s="161"/>
      <c r="AU7" s="160" t="s">
        <v>5</v>
      </c>
      <c r="AV7" s="161"/>
      <c r="AW7" s="161"/>
      <c r="AX7" s="161"/>
      <c r="AY7" s="162"/>
      <c r="AZ7" s="163" t="s">
        <v>4</v>
      </c>
      <c r="BA7" s="164"/>
      <c r="BB7" s="164"/>
      <c r="BC7" s="164"/>
      <c r="BD7" s="164"/>
      <c r="BE7" s="165"/>
    </row>
    <row r="8" spans="1:65" ht="18" customHeight="1">
      <c r="A8" s="174">
        <v>0</v>
      </c>
      <c r="B8" s="175"/>
      <c r="C8" s="175"/>
      <c r="D8" s="136">
        <f>ROUNDDOWN((IF($I$67="なし",0,$P$69)+$H$56+IF(A8=0,0,IF(A8&lt;$L$56,A8*$Y$55,$R$55*$Y$55))+IF(A8&lt;$L$56,0,IF(A8&lt;$L$57,(A8-$R$55)*$Y$56,($R$56-$R$55)*$Y$56))+IF(A8&lt;$L$57,0,IF(A8&lt;$L$58,(A8-$R$56)*$Y$57,($R$57-$R$56)*$Y$57))+IF(A8&lt;$L$58,0,IF(A8&lt;$L$59,(A8-$R$57)*$Y$58,($R$58-$R$57)*$Y$58))+IF(A8&lt;$L$59,0,IF(A8&lt;$L$60,(A8-$R$58)*$Y$59,($R$59-$R$58)*$Y$59))+IF(A8&lt;$L$60,0,IF(A8&lt;$L$61,(A8-$R$59)*$Y$60,($R$60-$R$59)*$Y$60))+IF(A8&lt;$L$61,0,IF(A8&lt;$L$62,(A8-$R$60)*$Y$61,($R$61-$R$60)*$Y$61))+IF(A8&lt;$L$62,0,(A8-$R$61)*$Y$62))*1.1,0)</f>
        <v>18392</v>
      </c>
      <c r="E8" s="137"/>
      <c r="F8" s="137"/>
      <c r="G8" s="137"/>
      <c r="H8" s="138"/>
      <c r="I8" s="157">
        <f t="shared" ref="I8:I47" si="0">ROUNDDOWN(($AK$59+IF(A8=0,0,IF(A8&lt;$AO$56,(A8-0)*$BB$55,$AU$55*$BB$55))+IF(A8&lt;$AO$56,0,IF(A8&lt;$AO$57,(A8-$AU$55)*$BB$56,($AU$56-$AU$55)*$BB$56))+IF(A8&lt;$AO$57,0,IF(A8&lt;$AO$58,(A8-$AU$56)*$BB$57,($AU$57-$AU$56)*$BB$57))+IF(A8&lt;$AO$58,0,IF(A8&lt;$AO$59,(A8-$AU$57)*$BB$58,($AU$58-$AU$57)*$BB$58))+IF(A8&lt;$AO$59,0,IF(A8&lt;$AO$60,(A8-$AU$58)*$BB$59,($AU$59-$AU$58)*$BB$59))+IF(A8&lt;$AO$60,0,IF(A8&lt;$AO$61,(A8-$AU$59)*$BB$60,($AU$60-$AU$59)*$BB$60))+IF(A8&lt;$AO$61,0,IF(A8&lt;$AO$62,(A8-$AU$60)*$BB$61,($AU$61-$AU$60)*$BB$61))+IF(A8&lt;$AO$62,0,IF(A8&lt;$AO$63,(A8-$AU$61)*$BB$62,$AU$61*$BB$62))+IF(A8&lt;$AO$63,0,(A8-$AU$62)*$BB$63))*1.1,0)</f>
        <v>10450</v>
      </c>
      <c r="J8" s="158"/>
      <c r="K8" s="158"/>
      <c r="L8" s="158"/>
      <c r="M8" s="159"/>
      <c r="N8" s="176">
        <f t="shared" ref="N8:N14" si="1">SUM(D8:M8)</f>
        <v>28842</v>
      </c>
      <c r="O8" s="175"/>
      <c r="P8" s="175"/>
      <c r="Q8" s="175"/>
      <c r="R8" s="175"/>
      <c r="S8" s="177"/>
      <c r="T8" s="174">
        <v>40</v>
      </c>
      <c r="U8" s="175"/>
      <c r="V8" s="175"/>
      <c r="W8" s="136">
        <f t="shared" ref="W8:W47" si="2">ROUNDDOWN((IF($I$67="なし",0,$P$69)+$H$56+IF(T8=0,0,IF(T8&lt;$L$56,T8*$Y$55,$R$55*$Y$55))+IF(T8&lt;$L$56,0,IF(T8&lt;$L$57,(T8-$R$55)*$Y$56,($R$56-$R$55)*$Y$56))+IF(T8&lt;$L$57,0,IF(T8&lt;$L$58,(T8-$R$56)*$Y$57,($R$57-$R$56)*$Y$57))+IF(T8&lt;$L$58,0,IF(T8&lt;$L$59,(T8-$R$57)*$Y$58,($R$58-$R$57)*$Y$58))+IF(T8&lt;$L$59,0,IF(T8&lt;$L$60,(T8-$R$58)*$Y$59,($R$59-$R$58)*$Y$59))+IF(T8&lt;$L$60,0,IF(T8&lt;$L$61,(T8-$R$59)*$Y$60,($R$60-$R$59)*$Y$60))+IF(T8&lt;$L$61,0,IF(T8&lt;$L$62,(T8-$R$60)*$Y$61,($R$61-$R$60)*$Y$61))+IF(T8&lt;$L$62,0,(T8-$R$61)*$Y$62))*1.1,0)</f>
        <v>19140</v>
      </c>
      <c r="X8" s="137"/>
      <c r="Y8" s="137"/>
      <c r="Z8" s="137"/>
      <c r="AA8" s="138"/>
      <c r="AB8" s="166">
        <f t="shared" ref="AB8:AB47" si="3">ROUNDDOWN(($AK$59+IF(T8=0,0,IF(T8&lt;$AO$56,(T8-0)*$BB$55,$AU$55*$BB$55))+IF(T8&lt;$AO$56,0,IF(T8&lt;$AO$57,(T8-$AU$55)*$BB$56,($AU$56-$AU$55)*$BB$56))+IF(T8&lt;$AO$57,0,IF(T8&lt;$AO$58,(T8-$AU$56)*$BB$57,($AU$57-$AU$56)*$BB$57))+IF(T8&lt;$AO$58,0,IF(T8&lt;$AO$59,(T8-$AU$57)*$BB$58,($AU$58-$AU$57)*$BB$58))+IF(T8&lt;$AO$59,0,IF(T8&lt;$AO$60,(T8-$AU$58)*$BB$59,($AU$59-$AU$58)*$BB$59))+IF(T8&lt;$AO$60,0,IF(T8&lt;$AO$61,(T8-$AU$59)*$BB$60,($AU$60-$AU$59)*$BB$60))+IF(T8&lt;$AO$61,0,IF(T8&lt;$AO$62,(T8-$AU$60)*$BB$61,($AU$61-$AU$60)*$BB$61))+IF(T8&lt;$AO$62,0,IF(T8&lt;$AO$63,(T8-$AU$61)*$BB$62,$AU$61*$BB$62))+IF(T8&lt;$AO$63,0,(T8-$AU$62)*$BB$63))*1.1,0)</f>
        <v>11154</v>
      </c>
      <c r="AC8" s="167"/>
      <c r="AD8" s="167"/>
      <c r="AE8" s="167"/>
      <c r="AF8" s="168"/>
      <c r="AG8" s="138">
        <f>SUM(W8:AF8)</f>
        <v>30294</v>
      </c>
      <c r="AH8" s="175"/>
      <c r="AI8" s="175"/>
      <c r="AJ8" s="175"/>
      <c r="AK8" s="175"/>
      <c r="AL8" s="177"/>
      <c r="AM8" s="178">
        <v>80</v>
      </c>
      <c r="AN8" s="179"/>
      <c r="AO8" s="179"/>
      <c r="AP8" s="136">
        <f t="shared" ref="AP8:AP47" si="4">ROUNDDOWN((IF($I$67="なし",0,$P$69)+$H$56+IF(AM8=0,0,IF(AM8&lt;$L$56,AM8*$Y$55,$R$55*$Y$55))+IF(AM8&lt;$L$56,0,IF(AM8&lt;$L$57,(AM8-$R$55)*$Y$56,($R$56-$R$55)*$Y$56))+IF(AM8&lt;$L$57,0,IF(AM8&lt;$L$58,(AM8-$R$56)*$Y$57,($R$57-$R$56)*$Y$57))+IF(AM8&lt;$L$58,0,IF(AM8&lt;$L$59,(AM8-$R$57)*$Y$58,($R$58-$R$57)*$Y$58))+IF(AM8&lt;$L$59,0,IF(AM8&lt;$L$60,(AM8-$R$58)*$Y$59,($R$59-$R$58)*$Y$59))+IF(AM8&lt;$L$60,0,IF(AM8&lt;$L$61,(AM8-$R$59)*$Y$60,($R$60-$R$59)*$Y$60))+IF(AM8&lt;$L$61,0,IF(AM8&lt;$L$62,(AM8-$R$60)*$Y$61,($R$61-$R$60)*$Y$61))+IF(AM8&lt;$L$62,0,(AM8-$R$61)*$Y$62))*1.1,0)</f>
        <v>19888</v>
      </c>
      <c r="AQ8" s="137"/>
      <c r="AR8" s="137"/>
      <c r="AS8" s="137"/>
      <c r="AT8" s="138"/>
      <c r="AU8" s="166">
        <f t="shared" ref="AU8:AU47" si="5">ROUNDDOWN(($AK$59+IF(AM8=0,0,IF(AM8&lt;$AO$56,(AM8-0)*$BB$55,$AU$55*$BB$55))+IF(AM8&lt;$AO$56,0,IF(AM8&lt;$AO$57,(AM8-$AU$55)*$BB$56,($AU$56-$AU$55)*$BB$56))+IF(AM8&lt;$AO$57,0,IF(AM8&lt;$AO$58,(AM8-$AU$56)*$BB$57,($AU$57-$AU$56)*$BB$57))+IF(AM8&lt;$AO$58,0,IF(AM8&lt;$AO$59,(AM8-$AU$57)*$BB$58,($AU$58-$AU$57)*$BB$58))+IF(AM8&lt;$AO$59,0,IF(AM8&lt;$AO$60,(AM8-$AU$58)*$BB$59,($AU$59-$AU$58)*$BB$59))+IF(AM8&lt;$AO$60,0,IF(AM8&lt;$AO$61,(AM8-$AU$59)*$BB$60,($AU$60-$AU$59)*$BB$60))+IF(AM8&lt;$AO$61,0,IF(AM8&lt;$AO$62,(AM8-$AU$60)*$BB$61,($AU$61-$AU$60)*$BB$61))+IF(AM8&lt;$AO$62,0,IF(AM8&lt;$AO$63,(AM8-$AU$61)*$BB$62,$AU$61*$BB$62))+IF(AM8&lt;$AO$63,0,(AM8-$AU$62)*$BB$63))*1.1,0)</f>
        <v>11858</v>
      </c>
      <c r="AV8" s="167"/>
      <c r="AW8" s="167"/>
      <c r="AX8" s="167"/>
      <c r="AY8" s="168"/>
      <c r="AZ8" s="169">
        <f>SUM(AP8:AY8)</f>
        <v>31746</v>
      </c>
      <c r="BA8" s="170"/>
      <c r="BB8" s="170"/>
      <c r="BC8" s="170"/>
      <c r="BD8" s="170"/>
      <c r="BE8" s="171"/>
      <c r="BF8" s="3"/>
      <c r="BG8" s="15"/>
      <c r="BH8" s="3"/>
      <c r="BI8" s="16"/>
      <c r="BJ8" s="16"/>
      <c r="BK8" s="16"/>
      <c r="BL8" s="16"/>
      <c r="BM8" s="16"/>
    </row>
    <row r="9" spans="1:65" ht="18" customHeight="1">
      <c r="A9" s="134">
        <v>1</v>
      </c>
      <c r="B9" s="135"/>
      <c r="C9" s="135"/>
      <c r="D9" s="136">
        <f t="shared" ref="D9:D47" si="6">ROUNDDOWN((IF($I$67="なし",0,$P$69)+$H$56+IF(A9=0,0,IF(A9&lt;$L$56,A9*$Y$55,$R$55*$Y$55))+IF(A9&lt;$L$56,0,IF(A9&lt;$L$57,(A9-$R$55)*$Y$56,($R$56-$R$55)*$Y$56))+IF(A9&lt;$L$57,0,IF(A9&lt;$L$58,(A9-$R$56)*$Y$57,($R$57-$R$56)*$Y$57))+IF(A9&lt;$L$58,0,IF(A9&lt;$L$59,(A9-$R$57)*$Y$58,($R$58-$R$57)*$Y$58))+IF(A9&lt;$L$59,0,IF(A9&lt;$L$60,(A9-$R$58)*$Y$59,($R$59-$R$58)*$Y$59))+IF(A9&lt;$L$60,0,IF(A9&lt;$L$61,(A9-$R$59)*$Y$60,($R$60-$R$59)*$Y$60))+IF(A9&lt;$L$61,0,IF(A9&lt;$L$62,(A9-$R$60)*$Y$61,($R$61-$R$60)*$Y$61))+IF(A9&lt;$L$62,0,(A9-$R$61)*$Y$62))*1.1,0)</f>
        <v>18410</v>
      </c>
      <c r="E9" s="137"/>
      <c r="F9" s="137"/>
      <c r="G9" s="137"/>
      <c r="H9" s="138"/>
      <c r="I9" s="184">
        <f t="shared" si="0"/>
        <v>10467</v>
      </c>
      <c r="J9" s="185"/>
      <c r="K9" s="185"/>
      <c r="L9" s="185"/>
      <c r="M9" s="186"/>
      <c r="N9" s="142">
        <f t="shared" si="1"/>
        <v>28877</v>
      </c>
      <c r="O9" s="135"/>
      <c r="P9" s="135"/>
      <c r="Q9" s="135"/>
      <c r="R9" s="135"/>
      <c r="S9" s="143"/>
      <c r="T9" s="134">
        <v>41</v>
      </c>
      <c r="U9" s="135"/>
      <c r="V9" s="135"/>
      <c r="W9" s="136">
        <f t="shared" si="2"/>
        <v>19158</v>
      </c>
      <c r="X9" s="137"/>
      <c r="Y9" s="137"/>
      <c r="Z9" s="137"/>
      <c r="AA9" s="138"/>
      <c r="AB9" s="139">
        <f t="shared" si="3"/>
        <v>11171</v>
      </c>
      <c r="AC9" s="140"/>
      <c r="AD9" s="140"/>
      <c r="AE9" s="140"/>
      <c r="AF9" s="141"/>
      <c r="AG9" s="144">
        <f t="shared" ref="AG9:AG47" si="7">SUM(W9:AF9)</f>
        <v>30329</v>
      </c>
      <c r="AH9" s="135"/>
      <c r="AI9" s="135"/>
      <c r="AJ9" s="135"/>
      <c r="AK9" s="135"/>
      <c r="AL9" s="143"/>
      <c r="AM9" s="178">
        <v>81</v>
      </c>
      <c r="AN9" s="179"/>
      <c r="AO9" s="179"/>
      <c r="AP9" s="136">
        <f t="shared" si="4"/>
        <v>19906</v>
      </c>
      <c r="AQ9" s="137"/>
      <c r="AR9" s="137"/>
      <c r="AS9" s="137"/>
      <c r="AT9" s="138"/>
      <c r="AU9" s="139">
        <f t="shared" si="5"/>
        <v>11875</v>
      </c>
      <c r="AV9" s="140"/>
      <c r="AW9" s="140"/>
      <c r="AX9" s="140"/>
      <c r="AY9" s="141"/>
      <c r="AZ9" s="181">
        <f t="shared" ref="AZ9:AZ47" si="8">SUM(AP9:AY9)</f>
        <v>31781</v>
      </c>
      <c r="BA9" s="182"/>
      <c r="BB9" s="182"/>
      <c r="BC9" s="182"/>
      <c r="BD9" s="182"/>
      <c r="BE9" s="183"/>
      <c r="BF9" s="3"/>
      <c r="BG9" s="15"/>
      <c r="BH9" s="3"/>
      <c r="BI9" s="16"/>
      <c r="BJ9" s="16"/>
      <c r="BK9" s="16"/>
      <c r="BL9" s="16"/>
      <c r="BM9" s="16"/>
    </row>
    <row r="10" spans="1:65" ht="18" customHeight="1">
      <c r="A10" s="134">
        <v>2</v>
      </c>
      <c r="B10" s="135"/>
      <c r="C10" s="135"/>
      <c r="D10" s="136">
        <f t="shared" si="6"/>
        <v>18429</v>
      </c>
      <c r="E10" s="137"/>
      <c r="F10" s="137"/>
      <c r="G10" s="137"/>
      <c r="H10" s="138"/>
      <c r="I10" s="184">
        <f t="shared" si="0"/>
        <v>10485</v>
      </c>
      <c r="J10" s="185"/>
      <c r="K10" s="185"/>
      <c r="L10" s="185"/>
      <c r="M10" s="186"/>
      <c r="N10" s="142">
        <f t="shared" si="1"/>
        <v>28914</v>
      </c>
      <c r="O10" s="135"/>
      <c r="P10" s="135"/>
      <c r="Q10" s="135"/>
      <c r="R10" s="135"/>
      <c r="S10" s="143"/>
      <c r="T10" s="134">
        <v>42</v>
      </c>
      <c r="U10" s="135"/>
      <c r="V10" s="135"/>
      <c r="W10" s="136">
        <f t="shared" si="2"/>
        <v>19177</v>
      </c>
      <c r="X10" s="137"/>
      <c r="Y10" s="137"/>
      <c r="Z10" s="137"/>
      <c r="AA10" s="138"/>
      <c r="AB10" s="139">
        <f t="shared" si="3"/>
        <v>11189</v>
      </c>
      <c r="AC10" s="140"/>
      <c r="AD10" s="140"/>
      <c r="AE10" s="140"/>
      <c r="AF10" s="141"/>
      <c r="AG10" s="144">
        <f t="shared" si="7"/>
        <v>30366</v>
      </c>
      <c r="AH10" s="135"/>
      <c r="AI10" s="135"/>
      <c r="AJ10" s="135"/>
      <c r="AK10" s="135"/>
      <c r="AL10" s="143"/>
      <c r="AM10" s="178">
        <v>82</v>
      </c>
      <c r="AN10" s="179"/>
      <c r="AO10" s="179"/>
      <c r="AP10" s="136">
        <f t="shared" si="4"/>
        <v>19925</v>
      </c>
      <c r="AQ10" s="137"/>
      <c r="AR10" s="137"/>
      <c r="AS10" s="137"/>
      <c r="AT10" s="138"/>
      <c r="AU10" s="139">
        <f t="shared" si="5"/>
        <v>11893</v>
      </c>
      <c r="AV10" s="140"/>
      <c r="AW10" s="140"/>
      <c r="AX10" s="140"/>
      <c r="AY10" s="141"/>
      <c r="AZ10" s="181">
        <f t="shared" si="8"/>
        <v>31818</v>
      </c>
      <c r="BA10" s="182"/>
      <c r="BB10" s="182"/>
      <c r="BC10" s="182"/>
      <c r="BD10" s="182"/>
      <c r="BE10" s="183"/>
    </row>
    <row r="11" spans="1:65" ht="18" customHeight="1">
      <c r="A11" s="134">
        <v>3</v>
      </c>
      <c r="B11" s="135"/>
      <c r="C11" s="135"/>
      <c r="D11" s="136">
        <f t="shared" si="6"/>
        <v>18448</v>
      </c>
      <c r="E11" s="137"/>
      <c r="F11" s="137"/>
      <c r="G11" s="137"/>
      <c r="H11" s="138"/>
      <c r="I11" s="184">
        <f t="shared" si="0"/>
        <v>10502</v>
      </c>
      <c r="J11" s="185"/>
      <c r="K11" s="185"/>
      <c r="L11" s="185"/>
      <c r="M11" s="186"/>
      <c r="N11" s="142">
        <f t="shared" si="1"/>
        <v>28950</v>
      </c>
      <c r="O11" s="135"/>
      <c r="P11" s="135"/>
      <c r="Q11" s="135"/>
      <c r="R11" s="135"/>
      <c r="S11" s="143"/>
      <c r="T11" s="134">
        <v>43</v>
      </c>
      <c r="U11" s="135"/>
      <c r="V11" s="135"/>
      <c r="W11" s="136">
        <f t="shared" si="2"/>
        <v>19196</v>
      </c>
      <c r="X11" s="137"/>
      <c r="Y11" s="137"/>
      <c r="Z11" s="137"/>
      <c r="AA11" s="138"/>
      <c r="AB11" s="139">
        <f t="shared" si="3"/>
        <v>11206</v>
      </c>
      <c r="AC11" s="140"/>
      <c r="AD11" s="140"/>
      <c r="AE11" s="140"/>
      <c r="AF11" s="141"/>
      <c r="AG11" s="144">
        <f t="shared" si="7"/>
        <v>30402</v>
      </c>
      <c r="AH11" s="135"/>
      <c r="AI11" s="135"/>
      <c r="AJ11" s="135"/>
      <c r="AK11" s="135"/>
      <c r="AL11" s="143"/>
      <c r="AM11" s="178">
        <v>83</v>
      </c>
      <c r="AN11" s="179"/>
      <c r="AO11" s="179"/>
      <c r="AP11" s="136">
        <f t="shared" si="4"/>
        <v>19944</v>
      </c>
      <c r="AQ11" s="137"/>
      <c r="AR11" s="137"/>
      <c r="AS11" s="137"/>
      <c r="AT11" s="138"/>
      <c r="AU11" s="139">
        <f t="shared" si="5"/>
        <v>11910</v>
      </c>
      <c r="AV11" s="140"/>
      <c r="AW11" s="140"/>
      <c r="AX11" s="140"/>
      <c r="AY11" s="141"/>
      <c r="AZ11" s="181">
        <f t="shared" si="8"/>
        <v>31854</v>
      </c>
      <c r="BA11" s="182"/>
      <c r="BB11" s="182"/>
      <c r="BC11" s="182"/>
      <c r="BD11" s="182"/>
      <c r="BE11" s="183"/>
    </row>
    <row r="12" spans="1:65" ht="18" customHeight="1">
      <c r="A12" s="134">
        <v>4</v>
      </c>
      <c r="B12" s="135"/>
      <c r="C12" s="135"/>
      <c r="D12" s="136">
        <f t="shared" si="6"/>
        <v>18466</v>
      </c>
      <c r="E12" s="137"/>
      <c r="F12" s="137"/>
      <c r="G12" s="137"/>
      <c r="H12" s="138"/>
      <c r="I12" s="184">
        <f t="shared" si="0"/>
        <v>10520</v>
      </c>
      <c r="J12" s="185"/>
      <c r="K12" s="185"/>
      <c r="L12" s="185"/>
      <c r="M12" s="186"/>
      <c r="N12" s="142">
        <f t="shared" si="1"/>
        <v>28986</v>
      </c>
      <c r="O12" s="135"/>
      <c r="P12" s="135"/>
      <c r="Q12" s="135"/>
      <c r="R12" s="135"/>
      <c r="S12" s="143"/>
      <c r="T12" s="134">
        <v>44</v>
      </c>
      <c r="U12" s="135"/>
      <c r="V12" s="135"/>
      <c r="W12" s="136">
        <f t="shared" si="2"/>
        <v>19214</v>
      </c>
      <c r="X12" s="137"/>
      <c r="Y12" s="137"/>
      <c r="Z12" s="137"/>
      <c r="AA12" s="138"/>
      <c r="AB12" s="139">
        <f t="shared" si="3"/>
        <v>11224</v>
      </c>
      <c r="AC12" s="140"/>
      <c r="AD12" s="140"/>
      <c r="AE12" s="140"/>
      <c r="AF12" s="141"/>
      <c r="AG12" s="144">
        <f t="shared" si="7"/>
        <v>30438</v>
      </c>
      <c r="AH12" s="135"/>
      <c r="AI12" s="135"/>
      <c r="AJ12" s="135"/>
      <c r="AK12" s="135"/>
      <c r="AL12" s="143"/>
      <c r="AM12" s="178">
        <v>84</v>
      </c>
      <c r="AN12" s="179"/>
      <c r="AO12" s="179"/>
      <c r="AP12" s="136">
        <f t="shared" si="4"/>
        <v>19962</v>
      </c>
      <c r="AQ12" s="137"/>
      <c r="AR12" s="137"/>
      <c r="AS12" s="137"/>
      <c r="AT12" s="138"/>
      <c r="AU12" s="139">
        <f t="shared" si="5"/>
        <v>11928</v>
      </c>
      <c r="AV12" s="140"/>
      <c r="AW12" s="140"/>
      <c r="AX12" s="140"/>
      <c r="AY12" s="141"/>
      <c r="AZ12" s="181">
        <f t="shared" si="8"/>
        <v>31890</v>
      </c>
      <c r="BA12" s="182"/>
      <c r="BB12" s="182"/>
      <c r="BC12" s="182"/>
      <c r="BD12" s="182"/>
      <c r="BE12" s="183"/>
    </row>
    <row r="13" spans="1:65" ht="18" customHeight="1">
      <c r="A13" s="134">
        <v>5</v>
      </c>
      <c r="B13" s="135"/>
      <c r="C13" s="135"/>
      <c r="D13" s="136">
        <f t="shared" si="6"/>
        <v>18485</v>
      </c>
      <c r="E13" s="137"/>
      <c r="F13" s="137"/>
      <c r="G13" s="137"/>
      <c r="H13" s="138"/>
      <c r="I13" s="184">
        <f t="shared" si="0"/>
        <v>10538</v>
      </c>
      <c r="J13" s="185"/>
      <c r="K13" s="185"/>
      <c r="L13" s="185"/>
      <c r="M13" s="186"/>
      <c r="N13" s="142">
        <f t="shared" si="1"/>
        <v>29023</v>
      </c>
      <c r="O13" s="135"/>
      <c r="P13" s="135"/>
      <c r="Q13" s="135"/>
      <c r="R13" s="135"/>
      <c r="S13" s="143"/>
      <c r="T13" s="134">
        <v>45</v>
      </c>
      <c r="U13" s="135"/>
      <c r="V13" s="135"/>
      <c r="W13" s="136">
        <f t="shared" si="2"/>
        <v>19233</v>
      </c>
      <c r="X13" s="137"/>
      <c r="Y13" s="137"/>
      <c r="Z13" s="137"/>
      <c r="AA13" s="138"/>
      <c r="AB13" s="139">
        <f t="shared" si="3"/>
        <v>11242</v>
      </c>
      <c r="AC13" s="140"/>
      <c r="AD13" s="140"/>
      <c r="AE13" s="140"/>
      <c r="AF13" s="141"/>
      <c r="AG13" s="144">
        <f t="shared" si="7"/>
        <v>30475</v>
      </c>
      <c r="AH13" s="135"/>
      <c r="AI13" s="135"/>
      <c r="AJ13" s="135"/>
      <c r="AK13" s="135"/>
      <c r="AL13" s="143"/>
      <c r="AM13" s="178">
        <v>85</v>
      </c>
      <c r="AN13" s="179"/>
      <c r="AO13" s="179"/>
      <c r="AP13" s="136">
        <f t="shared" si="4"/>
        <v>19981</v>
      </c>
      <c r="AQ13" s="137"/>
      <c r="AR13" s="137"/>
      <c r="AS13" s="137"/>
      <c r="AT13" s="138"/>
      <c r="AU13" s="139">
        <f t="shared" si="5"/>
        <v>11946</v>
      </c>
      <c r="AV13" s="140"/>
      <c r="AW13" s="140"/>
      <c r="AX13" s="140"/>
      <c r="AY13" s="141"/>
      <c r="AZ13" s="181">
        <f t="shared" si="8"/>
        <v>31927</v>
      </c>
      <c r="BA13" s="182"/>
      <c r="BB13" s="182"/>
      <c r="BC13" s="182"/>
      <c r="BD13" s="182"/>
      <c r="BE13" s="183"/>
    </row>
    <row r="14" spans="1:65" ht="18" customHeight="1">
      <c r="A14" s="134">
        <v>6</v>
      </c>
      <c r="B14" s="135"/>
      <c r="C14" s="135"/>
      <c r="D14" s="136">
        <f t="shared" si="6"/>
        <v>18504</v>
      </c>
      <c r="E14" s="137"/>
      <c r="F14" s="137"/>
      <c r="G14" s="137"/>
      <c r="H14" s="138"/>
      <c r="I14" s="184">
        <f t="shared" si="0"/>
        <v>10555</v>
      </c>
      <c r="J14" s="185"/>
      <c r="K14" s="185"/>
      <c r="L14" s="185"/>
      <c r="M14" s="186"/>
      <c r="N14" s="142">
        <f t="shared" si="1"/>
        <v>29059</v>
      </c>
      <c r="O14" s="135"/>
      <c r="P14" s="135"/>
      <c r="Q14" s="135"/>
      <c r="R14" s="135"/>
      <c r="S14" s="143"/>
      <c r="T14" s="134">
        <v>46</v>
      </c>
      <c r="U14" s="135"/>
      <c r="V14" s="135"/>
      <c r="W14" s="136">
        <f t="shared" si="2"/>
        <v>19252</v>
      </c>
      <c r="X14" s="137"/>
      <c r="Y14" s="137"/>
      <c r="Z14" s="137"/>
      <c r="AA14" s="138"/>
      <c r="AB14" s="139">
        <f t="shared" si="3"/>
        <v>11259</v>
      </c>
      <c r="AC14" s="140"/>
      <c r="AD14" s="140"/>
      <c r="AE14" s="140"/>
      <c r="AF14" s="141"/>
      <c r="AG14" s="144">
        <f t="shared" si="7"/>
        <v>30511</v>
      </c>
      <c r="AH14" s="135"/>
      <c r="AI14" s="135"/>
      <c r="AJ14" s="135"/>
      <c r="AK14" s="135"/>
      <c r="AL14" s="143"/>
      <c r="AM14" s="178">
        <v>86</v>
      </c>
      <c r="AN14" s="179"/>
      <c r="AO14" s="179"/>
      <c r="AP14" s="136">
        <f t="shared" si="4"/>
        <v>20000</v>
      </c>
      <c r="AQ14" s="137"/>
      <c r="AR14" s="137"/>
      <c r="AS14" s="137"/>
      <c r="AT14" s="138"/>
      <c r="AU14" s="139">
        <f t="shared" si="5"/>
        <v>11963</v>
      </c>
      <c r="AV14" s="140"/>
      <c r="AW14" s="140"/>
      <c r="AX14" s="140"/>
      <c r="AY14" s="141"/>
      <c r="AZ14" s="181">
        <f t="shared" si="8"/>
        <v>31963</v>
      </c>
      <c r="BA14" s="182"/>
      <c r="BB14" s="182"/>
      <c r="BC14" s="182"/>
      <c r="BD14" s="182"/>
      <c r="BE14" s="183"/>
    </row>
    <row r="15" spans="1:65" ht="18" customHeight="1">
      <c r="A15" s="134">
        <v>7</v>
      </c>
      <c r="B15" s="135"/>
      <c r="C15" s="135"/>
      <c r="D15" s="136">
        <f t="shared" si="6"/>
        <v>18522</v>
      </c>
      <c r="E15" s="137"/>
      <c r="F15" s="137"/>
      <c r="G15" s="137"/>
      <c r="H15" s="138"/>
      <c r="I15" s="139">
        <f t="shared" si="0"/>
        <v>10573</v>
      </c>
      <c r="J15" s="140"/>
      <c r="K15" s="140"/>
      <c r="L15" s="140"/>
      <c r="M15" s="141"/>
      <c r="N15" s="142">
        <f t="shared" ref="N15:N47" si="9">SUM(D15:M15)</f>
        <v>29095</v>
      </c>
      <c r="O15" s="135"/>
      <c r="P15" s="135"/>
      <c r="Q15" s="135"/>
      <c r="R15" s="135"/>
      <c r="S15" s="143"/>
      <c r="T15" s="134">
        <v>47</v>
      </c>
      <c r="U15" s="135"/>
      <c r="V15" s="135"/>
      <c r="W15" s="136">
        <f t="shared" si="2"/>
        <v>19270</v>
      </c>
      <c r="X15" s="137"/>
      <c r="Y15" s="137"/>
      <c r="Z15" s="137"/>
      <c r="AA15" s="138"/>
      <c r="AB15" s="139">
        <f t="shared" si="3"/>
        <v>11277</v>
      </c>
      <c r="AC15" s="140"/>
      <c r="AD15" s="140"/>
      <c r="AE15" s="140"/>
      <c r="AF15" s="141"/>
      <c r="AG15" s="144">
        <f t="shared" si="7"/>
        <v>30547</v>
      </c>
      <c r="AH15" s="135"/>
      <c r="AI15" s="135"/>
      <c r="AJ15" s="135"/>
      <c r="AK15" s="135"/>
      <c r="AL15" s="143"/>
      <c r="AM15" s="178">
        <v>87</v>
      </c>
      <c r="AN15" s="179"/>
      <c r="AO15" s="179"/>
      <c r="AP15" s="136">
        <f t="shared" si="4"/>
        <v>20018</v>
      </c>
      <c r="AQ15" s="137"/>
      <c r="AR15" s="137"/>
      <c r="AS15" s="137"/>
      <c r="AT15" s="138"/>
      <c r="AU15" s="139">
        <f t="shared" si="5"/>
        <v>11981</v>
      </c>
      <c r="AV15" s="140"/>
      <c r="AW15" s="140"/>
      <c r="AX15" s="140"/>
      <c r="AY15" s="141"/>
      <c r="AZ15" s="181">
        <f t="shared" si="8"/>
        <v>31999</v>
      </c>
      <c r="BA15" s="182"/>
      <c r="BB15" s="182"/>
      <c r="BC15" s="182"/>
      <c r="BD15" s="182"/>
      <c r="BE15" s="183"/>
    </row>
    <row r="16" spans="1:65" ht="18" customHeight="1">
      <c r="A16" s="134">
        <v>8</v>
      </c>
      <c r="B16" s="135"/>
      <c r="C16" s="135"/>
      <c r="D16" s="136">
        <f t="shared" si="6"/>
        <v>18541</v>
      </c>
      <c r="E16" s="137"/>
      <c r="F16" s="137"/>
      <c r="G16" s="137"/>
      <c r="H16" s="138"/>
      <c r="I16" s="139">
        <f t="shared" si="0"/>
        <v>10590</v>
      </c>
      <c r="J16" s="140"/>
      <c r="K16" s="140"/>
      <c r="L16" s="140"/>
      <c r="M16" s="141"/>
      <c r="N16" s="142">
        <f t="shared" si="9"/>
        <v>29131</v>
      </c>
      <c r="O16" s="135"/>
      <c r="P16" s="135"/>
      <c r="Q16" s="135"/>
      <c r="R16" s="135"/>
      <c r="S16" s="143"/>
      <c r="T16" s="134">
        <v>48</v>
      </c>
      <c r="U16" s="135"/>
      <c r="V16" s="135"/>
      <c r="W16" s="136">
        <f t="shared" si="2"/>
        <v>19289</v>
      </c>
      <c r="X16" s="137"/>
      <c r="Y16" s="137"/>
      <c r="Z16" s="137"/>
      <c r="AA16" s="138"/>
      <c r="AB16" s="139">
        <f t="shared" si="3"/>
        <v>11294</v>
      </c>
      <c r="AC16" s="140"/>
      <c r="AD16" s="140"/>
      <c r="AE16" s="140"/>
      <c r="AF16" s="141"/>
      <c r="AG16" s="144">
        <f t="shared" si="7"/>
        <v>30583</v>
      </c>
      <c r="AH16" s="135"/>
      <c r="AI16" s="135"/>
      <c r="AJ16" s="135"/>
      <c r="AK16" s="135"/>
      <c r="AL16" s="143"/>
      <c r="AM16" s="178">
        <v>88</v>
      </c>
      <c r="AN16" s="179"/>
      <c r="AO16" s="179"/>
      <c r="AP16" s="136">
        <f t="shared" si="4"/>
        <v>20037</v>
      </c>
      <c r="AQ16" s="137"/>
      <c r="AR16" s="137"/>
      <c r="AS16" s="137"/>
      <c r="AT16" s="138"/>
      <c r="AU16" s="139">
        <f t="shared" si="5"/>
        <v>11998</v>
      </c>
      <c r="AV16" s="140"/>
      <c r="AW16" s="140"/>
      <c r="AX16" s="140"/>
      <c r="AY16" s="141"/>
      <c r="AZ16" s="181">
        <f t="shared" si="8"/>
        <v>32035</v>
      </c>
      <c r="BA16" s="182"/>
      <c r="BB16" s="182"/>
      <c r="BC16" s="182"/>
      <c r="BD16" s="182"/>
      <c r="BE16" s="183"/>
    </row>
    <row r="17" spans="1:57" ht="18" customHeight="1">
      <c r="A17" s="134">
        <v>9</v>
      </c>
      <c r="B17" s="135"/>
      <c r="C17" s="135"/>
      <c r="D17" s="136">
        <f t="shared" si="6"/>
        <v>18560</v>
      </c>
      <c r="E17" s="137"/>
      <c r="F17" s="137"/>
      <c r="G17" s="137"/>
      <c r="H17" s="138"/>
      <c r="I17" s="139">
        <f t="shared" si="0"/>
        <v>10608</v>
      </c>
      <c r="J17" s="140"/>
      <c r="K17" s="140"/>
      <c r="L17" s="140"/>
      <c r="M17" s="141"/>
      <c r="N17" s="142">
        <f t="shared" si="9"/>
        <v>29168</v>
      </c>
      <c r="O17" s="135"/>
      <c r="P17" s="135"/>
      <c r="Q17" s="135"/>
      <c r="R17" s="135"/>
      <c r="S17" s="143"/>
      <c r="T17" s="134">
        <v>49</v>
      </c>
      <c r="U17" s="135"/>
      <c r="V17" s="135"/>
      <c r="W17" s="136">
        <f t="shared" si="2"/>
        <v>19308</v>
      </c>
      <c r="X17" s="137"/>
      <c r="Y17" s="137"/>
      <c r="Z17" s="137"/>
      <c r="AA17" s="138"/>
      <c r="AB17" s="139">
        <f t="shared" si="3"/>
        <v>11312</v>
      </c>
      <c r="AC17" s="140"/>
      <c r="AD17" s="140"/>
      <c r="AE17" s="140"/>
      <c r="AF17" s="141"/>
      <c r="AG17" s="144">
        <f t="shared" si="7"/>
        <v>30620</v>
      </c>
      <c r="AH17" s="135"/>
      <c r="AI17" s="135"/>
      <c r="AJ17" s="135"/>
      <c r="AK17" s="135"/>
      <c r="AL17" s="143"/>
      <c r="AM17" s="178">
        <v>89</v>
      </c>
      <c r="AN17" s="179"/>
      <c r="AO17" s="179"/>
      <c r="AP17" s="136">
        <f t="shared" si="4"/>
        <v>20056</v>
      </c>
      <c r="AQ17" s="137"/>
      <c r="AR17" s="137"/>
      <c r="AS17" s="137"/>
      <c r="AT17" s="138"/>
      <c r="AU17" s="139">
        <f t="shared" si="5"/>
        <v>12016</v>
      </c>
      <c r="AV17" s="140"/>
      <c r="AW17" s="140"/>
      <c r="AX17" s="140"/>
      <c r="AY17" s="141"/>
      <c r="AZ17" s="181">
        <f t="shared" si="8"/>
        <v>32072</v>
      </c>
      <c r="BA17" s="182"/>
      <c r="BB17" s="182"/>
      <c r="BC17" s="182"/>
      <c r="BD17" s="182"/>
      <c r="BE17" s="183"/>
    </row>
    <row r="18" spans="1:57" ht="18" customHeight="1">
      <c r="A18" s="134">
        <v>10</v>
      </c>
      <c r="B18" s="135"/>
      <c r="C18" s="135"/>
      <c r="D18" s="136">
        <f t="shared" si="6"/>
        <v>18579</v>
      </c>
      <c r="E18" s="137"/>
      <c r="F18" s="137"/>
      <c r="G18" s="137"/>
      <c r="H18" s="138"/>
      <c r="I18" s="139">
        <f t="shared" si="0"/>
        <v>10626</v>
      </c>
      <c r="J18" s="140"/>
      <c r="K18" s="140"/>
      <c r="L18" s="140"/>
      <c r="M18" s="141"/>
      <c r="N18" s="142">
        <f t="shared" si="9"/>
        <v>29205</v>
      </c>
      <c r="O18" s="135"/>
      <c r="P18" s="135"/>
      <c r="Q18" s="135"/>
      <c r="R18" s="135"/>
      <c r="S18" s="143"/>
      <c r="T18" s="134">
        <v>50</v>
      </c>
      <c r="U18" s="135"/>
      <c r="V18" s="135"/>
      <c r="W18" s="136">
        <f t="shared" si="2"/>
        <v>19327</v>
      </c>
      <c r="X18" s="137"/>
      <c r="Y18" s="137"/>
      <c r="Z18" s="137"/>
      <c r="AA18" s="138"/>
      <c r="AB18" s="139">
        <f t="shared" si="3"/>
        <v>11330</v>
      </c>
      <c r="AC18" s="140"/>
      <c r="AD18" s="140"/>
      <c r="AE18" s="140"/>
      <c r="AF18" s="141"/>
      <c r="AG18" s="144">
        <f t="shared" si="7"/>
        <v>30657</v>
      </c>
      <c r="AH18" s="135"/>
      <c r="AI18" s="135"/>
      <c r="AJ18" s="135"/>
      <c r="AK18" s="135"/>
      <c r="AL18" s="143"/>
      <c r="AM18" s="178">
        <v>90</v>
      </c>
      <c r="AN18" s="179"/>
      <c r="AO18" s="179"/>
      <c r="AP18" s="136">
        <f t="shared" si="4"/>
        <v>20075</v>
      </c>
      <c r="AQ18" s="137"/>
      <c r="AR18" s="137"/>
      <c r="AS18" s="137"/>
      <c r="AT18" s="138"/>
      <c r="AU18" s="139">
        <f t="shared" si="5"/>
        <v>12034</v>
      </c>
      <c r="AV18" s="140"/>
      <c r="AW18" s="140"/>
      <c r="AX18" s="140"/>
      <c r="AY18" s="141"/>
      <c r="AZ18" s="181">
        <f t="shared" si="8"/>
        <v>32109</v>
      </c>
      <c r="BA18" s="182"/>
      <c r="BB18" s="182"/>
      <c r="BC18" s="182"/>
      <c r="BD18" s="182"/>
      <c r="BE18" s="183"/>
    </row>
    <row r="19" spans="1:57" ht="18" customHeight="1">
      <c r="A19" s="134">
        <v>11</v>
      </c>
      <c r="B19" s="135"/>
      <c r="C19" s="135"/>
      <c r="D19" s="136">
        <f t="shared" si="6"/>
        <v>18597</v>
      </c>
      <c r="E19" s="137"/>
      <c r="F19" s="137"/>
      <c r="G19" s="137"/>
      <c r="H19" s="138"/>
      <c r="I19" s="139">
        <f t="shared" si="0"/>
        <v>10643</v>
      </c>
      <c r="J19" s="140"/>
      <c r="K19" s="140"/>
      <c r="L19" s="140"/>
      <c r="M19" s="141"/>
      <c r="N19" s="142">
        <f t="shared" si="9"/>
        <v>29240</v>
      </c>
      <c r="O19" s="135"/>
      <c r="P19" s="135"/>
      <c r="Q19" s="135"/>
      <c r="R19" s="135"/>
      <c r="S19" s="143"/>
      <c r="T19" s="134">
        <v>51</v>
      </c>
      <c r="U19" s="135"/>
      <c r="V19" s="135"/>
      <c r="W19" s="136">
        <f t="shared" si="2"/>
        <v>19345</v>
      </c>
      <c r="X19" s="137"/>
      <c r="Y19" s="137"/>
      <c r="Z19" s="137"/>
      <c r="AA19" s="138"/>
      <c r="AB19" s="139">
        <f t="shared" si="3"/>
        <v>11347</v>
      </c>
      <c r="AC19" s="140"/>
      <c r="AD19" s="140"/>
      <c r="AE19" s="140"/>
      <c r="AF19" s="141"/>
      <c r="AG19" s="144">
        <f t="shared" si="7"/>
        <v>30692</v>
      </c>
      <c r="AH19" s="135"/>
      <c r="AI19" s="135"/>
      <c r="AJ19" s="135"/>
      <c r="AK19" s="135"/>
      <c r="AL19" s="143"/>
      <c r="AM19" s="178">
        <v>91</v>
      </c>
      <c r="AN19" s="179"/>
      <c r="AO19" s="179"/>
      <c r="AP19" s="136">
        <f t="shared" si="4"/>
        <v>20093</v>
      </c>
      <c r="AQ19" s="137"/>
      <c r="AR19" s="137"/>
      <c r="AS19" s="137"/>
      <c r="AT19" s="138"/>
      <c r="AU19" s="139">
        <f t="shared" si="5"/>
        <v>12051</v>
      </c>
      <c r="AV19" s="140"/>
      <c r="AW19" s="140"/>
      <c r="AX19" s="140"/>
      <c r="AY19" s="141"/>
      <c r="AZ19" s="181">
        <f t="shared" si="8"/>
        <v>32144</v>
      </c>
      <c r="BA19" s="182"/>
      <c r="BB19" s="182"/>
      <c r="BC19" s="182"/>
      <c r="BD19" s="182"/>
      <c r="BE19" s="183"/>
    </row>
    <row r="20" spans="1:57" ht="18" customHeight="1">
      <c r="A20" s="134">
        <v>12</v>
      </c>
      <c r="B20" s="135"/>
      <c r="C20" s="135"/>
      <c r="D20" s="136">
        <f t="shared" si="6"/>
        <v>18616</v>
      </c>
      <c r="E20" s="137"/>
      <c r="F20" s="137"/>
      <c r="G20" s="137"/>
      <c r="H20" s="138"/>
      <c r="I20" s="139">
        <f t="shared" si="0"/>
        <v>10661</v>
      </c>
      <c r="J20" s="140"/>
      <c r="K20" s="140"/>
      <c r="L20" s="140"/>
      <c r="M20" s="141"/>
      <c r="N20" s="142">
        <f t="shared" si="9"/>
        <v>29277</v>
      </c>
      <c r="O20" s="135"/>
      <c r="P20" s="135"/>
      <c r="Q20" s="135"/>
      <c r="R20" s="135"/>
      <c r="S20" s="143"/>
      <c r="T20" s="134">
        <v>52</v>
      </c>
      <c r="U20" s="135"/>
      <c r="V20" s="135"/>
      <c r="W20" s="136">
        <f t="shared" si="2"/>
        <v>19364</v>
      </c>
      <c r="X20" s="137"/>
      <c r="Y20" s="137"/>
      <c r="Z20" s="137"/>
      <c r="AA20" s="138"/>
      <c r="AB20" s="139">
        <f t="shared" si="3"/>
        <v>11365</v>
      </c>
      <c r="AC20" s="140"/>
      <c r="AD20" s="140"/>
      <c r="AE20" s="140"/>
      <c r="AF20" s="141"/>
      <c r="AG20" s="144">
        <f t="shared" si="7"/>
        <v>30729</v>
      </c>
      <c r="AH20" s="135"/>
      <c r="AI20" s="135"/>
      <c r="AJ20" s="135"/>
      <c r="AK20" s="135"/>
      <c r="AL20" s="143"/>
      <c r="AM20" s="178">
        <v>92</v>
      </c>
      <c r="AN20" s="179"/>
      <c r="AO20" s="179"/>
      <c r="AP20" s="136">
        <f t="shared" si="4"/>
        <v>20112</v>
      </c>
      <c r="AQ20" s="137"/>
      <c r="AR20" s="137"/>
      <c r="AS20" s="137"/>
      <c r="AT20" s="138"/>
      <c r="AU20" s="139">
        <f t="shared" si="5"/>
        <v>12069</v>
      </c>
      <c r="AV20" s="140"/>
      <c r="AW20" s="140"/>
      <c r="AX20" s="140"/>
      <c r="AY20" s="141"/>
      <c r="AZ20" s="181">
        <f t="shared" si="8"/>
        <v>32181</v>
      </c>
      <c r="BA20" s="182"/>
      <c r="BB20" s="182"/>
      <c r="BC20" s="182"/>
      <c r="BD20" s="182"/>
      <c r="BE20" s="183"/>
    </row>
    <row r="21" spans="1:57" ht="18" customHeight="1">
      <c r="A21" s="134">
        <v>13</v>
      </c>
      <c r="B21" s="135"/>
      <c r="C21" s="135"/>
      <c r="D21" s="136">
        <f t="shared" si="6"/>
        <v>18635</v>
      </c>
      <c r="E21" s="137"/>
      <c r="F21" s="137"/>
      <c r="G21" s="137"/>
      <c r="H21" s="138"/>
      <c r="I21" s="139">
        <f t="shared" si="0"/>
        <v>10678</v>
      </c>
      <c r="J21" s="140"/>
      <c r="K21" s="140"/>
      <c r="L21" s="140"/>
      <c r="M21" s="141"/>
      <c r="N21" s="142">
        <f t="shared" si="9"/>
        <v>29313</v>
      </c>
      <c r="O21" s="135"/>
      <c r="P21" s="135"/>
      <c r="Q21" s="135"/>
      <c r="R21" s="135"/>
      <c r="S21" s="143"/>
      <c r="T21" s="134">
        <v>53</v>
      </c>
      <c r="U21" s="135"/>
      <c r="V21" s="135"/>
      <c r="W21" s="136">
        <f t="shared" si="2"/>
        <v>19383</v>
      </c>
      <c r="X21" s="137"/>
      <c r="Y21" s="137"/>
      <c r="Z21" s="137"/>
      <c r="AA21" s="138"/>
      <c r="AB21" s="139">
        <f t="shared" si="3"/>
        <v>11382</v>
      </c>
      <c r="AC21" s="140"/>
      <c r="AD21" s="140"/>
      <c r="AE21" s="140"/>
      <c r="AF21" s="141"/>
      <c r="AG21" s="144">
        <f t="shared" si="7"/>
        <v>30765</v>
      </c>
      <c r="AH21" s="135"/>
      <c r="AI21" s="135"/>
      <c r="AJ21" s="135"/>
      <c r="AK21" s="135"/>
      <c r="AL21" s="143"/>
      <c r="AM21" s="178">
        <v>93</v>
      </c>
      <c r="AN21" s="179"/>
      <c r="AO21" s="179"/>
      <c r="AP21" s="136">
        <f t="shared" si="4"/>
        <v>20131</v>
      </c>
      <c r="AQ21" s="137"/>
      <c r="AR21" s="137"/>
      <c r="AS21" s="137"/>
      <c r="AT21" s="138"/>
      <c r="AU21" s="139">
        <f t="shared" si="5"/>
        <v>12086</v>
      </c>
      <c r="AV21" s="140"/>
      <c r="AW21" s="140"/>
      <c r="AX21" s="140"/>
      <c r="AY21" s="141"/>
      <c r="AZ21" s="181">
        <f t="shared" si="8"/>
        <v>32217</v>
      </c>
      <c r="BA21" s="182"/>
      <c r="BB21" s="182"/>
      <c r="BC21" s="182"/>
      <c r="BD21" s="182"/>
      <c r="BE21" s="183"/>
    </row>
    <row r="22" spans="1:57" ht="18" customHeight="1">
      <c r="A22" s="134">
        <v>14</v>
      </c>
      <c r="B22" s="135"/>
      <c r="C22" s="135"/>
      <c r="D22" s="136">
        <f t="shared" si="6"/>
        <v>18653</v>
      </c>
      <c r="E22" s="137"/>
      <c r="F22" s="137"/>
      <c r="G22" s="137"/>
      <c r="H22" s="138"/>
      <c r="I22" s="139">
        <f t="shared" si="0"/>
        <v>10696</v>
      </c>
      <c r="J22" s="140"/>
      <c r="K22" s="140"/>
      <c r="L22" s="140"/>
      <c r="M22" s="141"/>
      <c r="N22" s="142">
        <f t="shared" si="9"/>
        <v>29349</v>
      </c>
      <c r="O22" s="135"/>
      <c r="P22" s="135"/>
      <c r="Q22" s="135"/>
      <c r="R22" s="135"/>
      <c r="S22" s="143"/>
      <c r="T22" s="134">
        <v>54</v>
      </c>
      <c r="U22" s="135"/>
      <c r="V22" s="135"/>
      <c r="W22" s="136">
        <f t="shared" si="2"/>
        <v>19401</v>
      </c>
      <c r="X22" s="137"/>
      <c r="Y22" s="137"/>
      <c r="Z22" s="137"/>
      <c r="AA22" s="138"/>
      <c r="AB22" s="139">
        <f t="shared" si="3"/>
        <v>11400</v>
      </c>
      <c r="AC22" s="140"/>
      <c r="AD22" s="140"/>
      <c r="AE22" s="140"/>
      <c r="AF22" s="141"/>
      <c r="AG22" s="144">
        <f t="shared" si="7"/>
        <v>30801</v>
      </c>
      <c r="AH22" s="135"/>
      <c r="AI22" s="135"/>
      <c r="AJ22" s="135"/>
      <c r="AK22" s="135"/>
      <c r="AL22" s="143"/>
      <c r="AM22" s="178">
        <v>94</v>
      </c>
      <c r="AN22" s="179"/>
      <c r="AO22" s="179"/>
      <c r="AP22" s="136">
        <f t="shared" si="4"/>
        <v>20149</v>
      </c>
      <c r="AQ22" s="137"/>
      <c r="AR22" s="137"/>
      <c r="AS22" s="137"/>
      <c r="AT22" s="138"/>
      <c r="AU22" s="139">
        <f t="shared" si="5"/>
        <v>12104</v>
      </c>
      <c r="AV22" s="140"/>
      <c r="AW22" s="140"/>
      <c r="AX22" s="140"/>
      <c r="AY22" s="141"/>
      <c r="AZ22" s="181">
        <f t="shared" si="8"/>
        <v>32253</v>
      </c>
      <c r="BA22" s="182"/>
      <c r="BB22" s="182"/>
      <c r="BC22" s="182"/>
      <c r="BD22" s="182"/>
      <c r="BE22" s="183"/>
    </row>
    <row r="23" spans="1:57" ht="18" customHeight="1">
      <c r="A23" s="134">
        <v>15</v>
      </c>
      <c r="B23" s="135"/>
      <c r="C23" s="135"/>
      <c r="D23" s="136">
        <f t="shared" si="6"/>
        <v>18672</v>
      </c>
      <c r="E23" s="137"/>
      <c r="F23" s="137"/>
      <c r="G23" s="137"/>
      <c r="H23" s="138"/>
      <c r="I23" s="139">
        <f t="shared" si="0"/>
        <v>10714</v>
      </c>
      <c r="J23" s="140"/>
      <c r="K23" s="140"/>
      <c r="L23" s="140"/>
      <c r="M23" s="141"/>
      <c r="N23" s="142">
        <f t="shared" si="9"/>
        <v>29386</v>
      </c>
      <c r="O23" s="135"/>
      <c r="P23" s="135"/>
      <c r="Q23" s="135"/>
      <c r="R23" s="135"/>
      <c r="S23" s="143"/>
      <c r="T23" s="134">
        <v>55</v>
      </c>
      <c r="U23" s="135"/>
      <c r="V23" s="135"/>
      <c r="W23" s="136">
        <f t="shared" si="2"/>
        <v>19420</v>
      </c>
      <c r="X23" s="137"/>
      <c r="Y23" s="137"/>
      <c r="Z23" s="137"/>
      <c r="AA23" s="138"/>
      <c r="AB23" s="139">
        <f t="shared" si="3"/>
        <v>11418</v>
      </c>
      <c r="AC23" s="140"/>
      <c r="AD23" s="140"/>
      <c r="AE23" s="140"/>
      <c r="AF23" s="141"/>
      <c r="AG23" s="144">
        <f t="shared" si="7"/>
        <v>30838</v>
      </c>
      <c r="AH23" s="135"/>
      <c r="AI23" s="135"/>
      <c r="AJ23" s="135"/>
      <c r="AK23" s="135"/>
      <c r="AL23" s="143"/>
      <c r="AM23" s="178">
        <v>95</v>
      </c>
      <c r="AN23" s="179"/>
      <c r="AO23" s="179"/>
      <c r="AP23" s="136">
        <f t="shared" si="4"/>
        <v>20168</v>
      </c>
      <c r="AQ23" s="137"/>
      <c r="AR23" s="137"/>
      <c r="AS23" s="137"/>
      <c r="AT23" s="138"/>
      <c r="AU23" s="139">
        <f t="shared" si="5"/>
        <v>12122</v>
      </c>
      <c r="AV23" s="140"/>
      <c r="AW23" s="140"/>
      <c r="AX23" s="140"/>
      <c r="AY23" s="141"/>
      <c r="AZ23" s="181">
        <f t="shared" si="8"/>
        <v>32290</v>
      </c>
      <c r="BA23" s="182"/>
      <c r="BB23" s="182"/>
      <c r="BC23" s="182"/>
      <c r="BD23" s="182"/>
      <c r="BE23" s="183"/>
    </row>
    <row r="24" spans="1:57" ht="18" customHeight="1">
      <c r="A24" s="134">
        <v>16</v>
      </c>
      <c r="B24" s="135"/>
      <c r="C24" s="135"/>
      <c r="D24" s="136">
        <f t="shared" si="6"/>
        <v>18691</v>
      </c>
      <c r="E24" s="137"/>
      <c r="F24" s="137"/>
      <c r="G24" s="137"/>
      <c r="H24" s="138"/>
      <c r="I24" s="139">
        <f t="shared" si="0"/>
        <v>10731</v>
      </c>
      <c r="J24" s="140"/>
      <c r="K24" s="140"/>
      <c r="L24" s="140"/>
      <c r="M24" s="141"/>
      <c r="N24" s="142">
        <f t="shared" si="9"/>
        <v>29422</v>
      </c>
      <c r="O24" s="135"/>
      <c r="P24" s="135"/>
      <c r="Q24" s="135"/>
      <c r="R24" s="135"/>
      <c r="S24" s="143"/>
      <c r="T24" s="134">
        <v>56</v>
      </c>
      <c r="U24" s="135"/>
      <c r="V24" s="135"/>
      <c r="W24" s="136">
        <f t="shared" si="2"/>
        <v>19439</v>
      </c>
      <c r="X24" s="137"/>
      <c r="Y24" s="137"/>
      <c r="Z24" s="137"/>
      <c r="AA24" s="138"/>
      <c r="AB24" s="139">
        <f t="shared" si="3"/>
        <v>11435</v>
      </c>
      <c r="AC24" s="140"/>
      <c r="AD24" s="140"/>
      <c r="AE24" s="140"/>
      <c r="AF24" s="141"/>
      <c r="AG24" s="144">
        <f t="shared" si="7"/>
        <v>30874</v>
      </c>
      <c r="AH24" s="135"/>
      <c r="AI24" s="135"/>
      <c r="AJ24" s="135"/>
      <c r="AK24" s="135"/>
      <c r="AL24" s="143"/>
      <c r="AM24" s="178">
        <v>96</v>
      </c>
      <c r="AN24" s="179"/>
      <c r="AO24" s="179"/>
      <c r="AP24" s="136">
        <f t="shared" si="4"/>
        <v>20187</v>
      </c>
      <c r="AQ24" s="137"/>
      <c r="AR24" s="137"/>
      <c r="AS24" s="137"/>
      <c r="AT24" s="138"/>
      <c r="AU24" s="139">
        <f t="shared" si="5"/>
        <v>12139</v>
      </c>
      <c r="AV24" s="140"/>
      <c r="AW24" s="140"/>
      <c r="AX24" s="140"/>
      <c r="AY24" s="141"/>
      <c r="AZ24" s="181">
        <f t="shared" si="8"/>
        <v>32326</v>
      </c>
      <c r="BA24" s="182"/>
      <c r="BB24" s="182"/>
      <c r="BC24" s="182"/>
      <c r="BD24" s="182"/>
      <c r="BE24" s="183"/>
    </row>
    <row r="25" spans="1:57" ht="18" customHeight="1">
      <c r="A25" s="134">
        <v>17</v>
      </c>
      <c r="B25" s="135"/>
      <c r="C25" s="135"/>
      <c r="D25" s="136">
        <f t="shared" si="6"/>
        <v>18709</v>
      </c>
      <c r="E25" s="137"/>
      <c r="F25" s="137"/>
      <c r="G25" s="137"/>
      <c r="H25" s="138"/>
      <c r="I25" s="139">
        <f t="shared" si="0"/>
        <v>10749</v>
      </c>
      <c r="J25" s="140"/>
      <c r="K25" s="140"/>
      <c r="L25" s="140"/>
      <c r="M25" s="141"/>
      <c r="N25" s="142">
        <f t="shared" si="9"/>
        <v>29458</v>
      </c>
      <c r="O25" s="135"/>
      <c r="P25" s="135"/>
      <c r="Q25" s="135"/>
      <c r="R25" s="135"/>
      <c r="S25" s="143"/>
      <c r="T25" s="134">
        <v>57</v>
      </c>
      <c r="U25" s="135"/>
      <c r="V25" s="135"/>
      <c r="W25" s="136">
        <f t="shared" si="2"/>
        <v>19457</v>
      </c>
      <c r="X25" s="137"/>
      <c r="Y25" s="137"/>
      <c r="Z25" s="137"/>
      <c r="AA25" s="138"/>
      <c r="AB25" s="139">
        <f t="shared" si="3"/>
        <v>11453</v>
      </c>
      <c r="AC25" s="140"/>
      <c r="AD25" s="140"/>
      <c r="AE25" s="140"/>
      <c r="AF25" s="141"/>
      <c r="AG25" s="144">
        <f t="shared" si="7"/>
        <v>30910</v>
      </c>
      <c r="AH25" s="135"/>
      <c r="AI25" s="135"/>
      <c r="AJ25" s="135"/>
      <c r="AK25" s="135"/>
      <c r="AL25" s="143"/>
      <c r="AM25" s="178">
        <v>97</v>
      </c>
      <c r="AN25" s="179"/>
      <c r="AO25" s="179"/>
      <c r="AP25" s="136">
        <f t="shared" si="4"/>
        <v>20205</v>
      </c>
      <c r="AQ25" s="137"/>
      <c r="AR25" s="137"/>
      <c r="AS25" s="137"/>
      <c r="AT25" s="138"/>
      <c r="AU25" s="139">
        <f t="shared" si="5"/>
        <v>12157</v>
      </c>
      <c r="AV25" s="140"/>
      <c r="AW25" s="140"/>
      <c r="AX25" s="140"/>
      <c r="AY25" s="141"/>
      <c r="AZ25" s="181">
        <f t="shared" si="8"/>
        <v>32362</v>
      </c>
      <c r="BA25" s="182"/>
      <c r="BB25" s="182"/>
      <c r="BC25" s="182"/>
      <c r="BD25" s="182"/>
      <c r="BE25" s="183"/>
    </row>
    <row r="26" spans="1:57" ht="18" customHeight="1">
      <c r="A26" s="134">
        <v>18</v>
      </c>
      <c r="B26" s="135"/>
      <c r="C26" s="135"/>
      <c r="D26" s="136">
        <f t="shared" si="6"/>
        <v>18728</v>
      </c>
      <c r="E26" s="137"/>
      <c r="F26" s="137"/>
      <c r="G26" s="137"/>
      <c r="H26" s="138"/>
      <c r="I26" s="139">
        <f t="shared" si="0"/>
        <v>10766</v>
      </c>
      <c r="J26" s="140"/>
      <c r="K26" s="140"/>
      <c r="L26" s="140"/>
      <c r="M26" s="141"/>
      <c r="N26" s="142">
        <f t="shared" si="9"/>
        <v>29494</v>
      </c>
      <c r="O26" s="135"/>
      <c r="P26" s="135"/>
      <c r="Q26" s="135"/>
      <c r="R26" s="135"/>
      <c r="S26" s="143"/>
      <c r="T26" s="134">
        <v>58</v>
      </c>
      <c r="U26" s="135"/>
      <c r="V26" s="135"/>
      <c r="W26" s="136">
        <f t="shared" si="2"/>
        <v>19476</v>
      </c>
      <c r="X26" s="137"/>
      <c r="Y26" s="137"/>
      <c r="Z26" s="137"/>
      <c r="AA26" s="138"/>
      <c r="AB26" s="139">
        <f t="shared" si="3"/>
        <v>11470</v>
      </c>
      <c r="AC26" s="140"/>
      <c r="AD26" s="140"/>
      <c r="AE26" s="140"/>
      <c r="AF26" s="141"/>
      <c r="AG26" s="144">
        <f t="shared" si="7"/>
        <v>30946</v>
      </c>
      <c r="AH26" s="135"/>
      <c r="AI26" s="135"/>
      <c r="AJ26" s="135"/>
      <c r="AK26" s="135"/>
      <c r="AL26" s="143"/>
      <c r="AM26" s="178">
        <v>98</v>
      </c>
      <c r="AN26" s="179"/>
      <c r="AO26" s="179"/>
      <c r="AP26" s="136">
        <f t="shared" si="4"/>
        <v>20224</v>
      </c>
      <c r="AQ26" s="137"/>
      <c r="AR26" s="137"/>
      <c r="AS26" s="137"/>
      <c r="AT26" s="138"/>
      <c r="AU26" s="139">
        <f t="shared" si="5"/>
        <v>12174</v>
      </c>
      <c r="AV26" s="140"/>
      <c r="AW26" s="140"/>
      <c r="AX26" s="140"/>
      <c r="AY26" s="141"/>
      <c r="AZ26" s="181">
        <f t="shared" si="8"/>
        <v>32398</v>
      </c>
      <c r="BA26" s="182"/>
      <c r="BB26" s="182"/>
      <c r="BC26" s="182"/>
      <c r="BD26" s="182"/>
      <c r="BE26" s="183"/>
    </row>
    <row r="27" spans="1:57" ht="18" customHeight="1">
      <c r="A27" s="134">
        <v>19</v>
      </c>
      <c r="B27" s="135"/>
      <c r="C27" s="135"/>
      <c r="D27" s="136">
        <f t="shared" si="6"/>
        <v>18747</v>
      </c>
      <c r="E27" s="137"/>
      <c r="F27" s="137"/>
      <c r="G27" s="137"/>
      <c r="H27" s="138"/>
      <c r="I27" s="139">
        <f t="shared" si="0"/>
        <v>10784</v>
      </c>
      <c r="J27" s="140"/>
      <c r="K27" s="140"/>
      <c r="L27" s="140"/>
      <c r="M27" s="141"/>
      <c r="N27" s="142">
        <f t="shared" si="9"/>
        <v>29531</v>
      </c>
      <c r="O27" s="135"/>
      <c r="P27" s="135"/>
      <c r="Q27" s="135"/>
      <c r="R27" s="135"/>
      <c r="S27" s="143"/>
      <c r="T27" s="134">
        <v>59</v>
      </c>
      <c r="U27" s="135"/>
      <c r="V27" s="135"/>
      <c r="W27" s="136">
        <f t="shared" si="2"/>
        <v>19495</v>
      </c>
      <c r="X27" s="137"/>
      <c r="Y27" s="137"/>
      <c r="Z27" s="137"/>
      <c r="AA27" s="138"/>
      <c r="AB27" s="139">
        <f t="shared" si="3"/>
        <v>11488</v>
      </c>
      <c r="AC27" s="140"/>
      <c r="AD27" s="140"/>
      <c r="AE27" s="140"/>
      <c r="AF27" s="141"/>
      <c r="AG27" s="144">
        <f t="shared" si="7"/>
        <v>30983</v>
      </c>
      <c r="AH27" s="135"/>
      <c r="AI27" s="135"/>
      <c r="AJ27" s="135"/>
      <c r="AK27" s="135"/>
      <c r="AL27" s="143"/>
      <c r="AM27" s="178">
        <v>99</v>
      </c>
      <c r="AN27" s="179"/>
      <c r="AO27" s="179"/>
      <c r="AP27" s="136">
        <f t="shared" si="4"/>
        <v>20243</v>
      </c>
      <c r="AQ27" s="137"/>
      <c r="AR27" s="137"/>
      <c r="AS27" s="137"/>
      <c r="AT27" s="138"/>
      <c r="AU27" s="139">
        <f t="shared" si="5"/>
        <v>12192</v>
      </c>
      <c r="AV27" s="140"/>
      <c r="AW27" s="140"/>
      <c r="AX27" s="140"/>
      <c r="AY27" s="141"/>
      <c r="AZ27" s="181">
        <f t="shared" si="8"/>
        <v>32435</v>
      </c>
      <c r="BA27" s="182"/>
      <c r="BB27" s="182"/>
      <c r="BC27" s="182"/>
      <c r="BD27" s="182"/>
      <c r="BE27" s="183"/>
    </row>
    <row r="28" spans="1:57" ht="18" customHeight="1">
      <c r="A28" s="134">
        <v>20</v>
      </c>
      <c r="B28" s="135"/>
      <c r="C28" s="135"/>
      <c r="D28" s="136">
        <f t="shared" si="6"/>
        <v>18766</v>
      </c>
      <c r="E28" s="137"/>
      <c r="F28" s="137"/>
      <c r="G28" s="137"/>
      <c r="H28" s="138"/>
      <c r="I28" s="139">
        <f t="shared" si="0"/>
        <v>10802</v>
      </c>
      <c r="J28" s="140"/>
      <c r="K28" s="140"/>
      <c r="L28" s="140"/>
      <c r="M28" s="141"/>
      <c r="N28" s="142">
        <f t="shared" si="9"/>
        <v>29568</v>
      </c>
      <c r="O28" s="135"/>
      <c r="P28" s="135"/>
      <c r="Q28" s="135"/>
      <c r="R28" s="135"/>
      <c r="S28" s="143"/>
      <c r="T28" s="134">
        <v>60</v>
      </c>
      <c r="U28" s="135"/>
      <c r="V28" s="135"/>
      <c r="W28" s="136">
        <f t="shared" si="2"/>
        <v>19514</v>
      </c>
      <c r="X28" s="137"/>
      <c r="Y28" s="137"/>
      <c r="Z28" s="137"/>
      <c r="AA28" s="138"/>
      <c r="AB28" s="139">
        <f t="shared" si="3"/>
        <v>11506</v>
      </c>
      <c r="AC28" s="140"/>
      <c r="AD28" s="140"/>
      <c r="AE28" s="140"/>
      <c r="AF28" s="141"/>
      <c r="AG28" s="144">
        <f t="shared" si="7"/>
        <v>31020</v>
      </c>
      <c r="AH28" s="135"/>
      <c r="AI28" s="135"/>
      <c r="AJ28" s="135"/>
      <c r="AK28" s="135"/>
      <c r="AL28" s="143"/>
      <c r="AM28" s="187">
        <v>100</v>
      </c>
      <c r="AN28" s="188"/>
      <c r="AO28" s="181"/>
      <c r="AP28" s="136">
        <f t="shared" si="4"/>
        <v>20262</v>
      </c>
      <c r="AQ28" s="137"/>
      <c r="AR28" s="137"/>
      <c r="AS28" s="137"/>
      <c r="AT28" s="138"/>
      <c r="AU28" s="139">
        <f t="shared" si="5"/>
        <v>12210</v>
      </c>
      <c r="AV28" s="140"/>
      <c r="AW28" s="140"/>
      <c r="AX28" s="140"/>
      <c r="AY28" s="141"/>
      <c r="AZ28" s="181">
        <f t="shared" si="8"/>
        <v>32472</v>
      </c>
      <c r="BA28" s="182"/>
      <c r="BB28" s="182"/>
      <c r="BC28" s="182"/>
      <c r="BD28" s="182"/>
      <c r="BE28" s="183"/>
    </row>
    <row r="29" spans="1:57" ht="18" customHeight="1">
      <c r="A29" s="134">
        <v>21</v>
      </c>
      <c r="B29" s="135"/>
      <c r="C29" s="135"/>
      <c r="D29" s="136">
        <f t="shared" si="6"/>
        <v>18784</v>
      </c>
      <c r="E29" s="137"/>
      <c r="F29" s="137"/>
      <c r="G29" s="137"/>
      <c r="H29" s="138"/>
      <c r="I29" s="139">
        <f t="shared" si="0"/>
        <v>10819</v>
      </c>
      <c r="J29" s="140"/>
      <c r="K29" s="140"/>
      <c r="L29" s="140"/>
      <c r="M29" s="141"/>
      <c r="N29" s="142">
        <f t="shared" si="9"/>
        <v>29603</v>
      </c>
      <c r="O29" s="135"/>
      <c r="P29" s="135"/>
      <c r="Q29" s="135"/>
      <c r="R29" s="135"/>
      <c r="S29" s="143"/>
      <c r="T29" s="134">
        <v>61</v>
      </c>
      <c r="U29" s="135"/>
      <c r="V29" s="135"/>
      <c r="W29" s="136">
        <f t="shared" si="2"/>
        <v>19532</v>
      </c>
      <c r="X29" s="137"/>
      <c r="Y29" s="137"/>
      <c r="Z29" s="137"/>
      <c r="AA29" s="138"/>
      <c r="AB29" s="139">
        <f t="shared" si="3"/>
        <v>11523</v>
      </c>
      <c r="AC29" s="140"/>
      <c r="AD29" s="140"/>
      <c r="AE29" s="140"/>
      <c r="AF29" s="141"/>
      <c r="AG29" s="144">
        <f t="shared" si="7"/>
        <v>31055</v>
      </c>
      <c r="AH29" s="135"/>
      <c r="AI29" s="135"/>
      <c r="AJ29" s="135"/>
      <c r="AK29" s="135"/>
      <c r="AL29" s="143"/>
      <c r="AM29" s="187">
        <v>150</v>
      </c>
      <c r="AN29" s="188"/>
      <c r="AO29" s="181"/>
      <c r="AP29" s="136">
        <f t="shared" si="4"/>
        <v>25157</v>
      </c>
      <c r="AQ29" s="137"/>
      <c r="AR29" s="137"/>
      <c r="AS29" s="137"/>
      <c r="AT29" s="138"/>
      <c r="AU29" s="139">
        <f t="shared" si="5"/>
        <v>17281</v>
      </c>
      <c r="AV29" s="140"/>
      <c r="AW29" s="140"/>
      <c r="AX29" s="140"/>
      <c r="AY29" s="141"/>
      <c r="AZ29" s="181">
        <f t="shared" si="8"/>
        <v>42438</v>
      </c>
      <c r="BA29" s="182"/>
      <c r="BB29" s="182"/>
      <c r="BC29" s="182"/>
      <c r="BD29" s="182"/>
      <c r="BE29" s="183"/>
    </row>
    <row r="30" spans="1:57" ht="18" customHeight="1">
      <c r="A30" s="134">
        <v>22</v>
      </c>
      <c r="B30" s="135"/>
      <c r="C30" s="135"/>
      <c r="D30" s="136">
        <f t="shared" si="6"/>
        <v>18803</v>
      </c>
      <c r="E30" s="137"/>
      <c r="F30" s="137"/>
      <c r="G30" s="137"/>
      <c r="H30" s="138"/>
      <c r="I30" s="139">
        <f t="shared" si="0"/>
        <v>10837</v>
      </c>
      <c r="J30" s="140"/>
      <c r="K30" s="140"/>
      <c r="L30" s="140"/>
      <c r="M30" s="141"/>
      <c r="N30" s="142">
        <f t="shared" si="9"/>
        <v>29640</v>
      </c>
      <c r="O30" s="135"/>
      <c r="P30" s="135"/>
      <c r="Q30" s="135"/>
      <c r="R30" s="135"/>
      <c r="S30" s="143"/>
      <c r="T30" s="134">
        <v>62</v>
      </c>
      <c r="U30" s="135"/>
      <c r="V30" s="135"/>
      <c r="W30" s="136">
        <f t="shared" si="2"/>
        <v>19551</v>
      </c>
      <c r="X30" s="137"/>
      <c r="Y30" s="137"/>
      <c r="Z30" s="137"/>
      <c r="AA30" s="138"/>
      <c r="AB30" s="139">
        <f t="shared" si="3"/>
        <v>11541</v>
      </c>
      <c r="AC30" s="140"/>
      <c r="AD30" s="140"/>
      <c r="AE30" s="140"/>
      <c r="AF30" s="141"/>
      <c r="AG30" s="144">
        <f t="shared" si="7"/>
        <v>31092</v>
      </c>
      <c r="AH30" s="135"/>
      <c r="AI30" s="135"/>
      <c r="AJ30" s="135"/>
      <c r="AK30" s="135"/>
      <c r="AL30" s="143"/>
      <c r="AM30" s="187">
        <v>200</v>
      </c>
      <c r="AN30" s="188"/>
      <c r="AO30" s="181"/>
      <c r="AP30" s="136">
        <f t="shared" si="4"/>
        <v>32692</v>
      </c>
      <c r="AQ30" s="137"/>
      <c r="AR30" s="137"/>
      <c r="AS30" s="137"/>
      <c r="AT30" s="138"/>
      <c r="AU30" s="139">
        <f t="shared" si="5"/>
        <v>25146</v>
      </c>
      <c r="AV30" s="140"/>
      <c r="AW30" s="140"/>
      <c r="AX30" s="140"/>
      <c r="AY30" s="141"/>
      <c r="AZ30" s="181">
        <f t="shared" si="8"/>
        <v>57838</v>
      </c>
      <c r="BA30" s="182"/>
      <c r="BB30" s="182"/>
      <c r="BC30" s="182"/>
      <c r="BD30" s="182"/>
      <c r="BE30" s="183"/>
    </row>
    <row r="31" spans="1:57" ht="18" customHeight="1">
      <c r="A31" s="134">
        <v>23</v>
      </c>
      <c r="B31" s="135"/>
      <c r="C31" s="135"/>
      <c r="D31" s="136">
        <f t="shared" si="6"/>
        <v>18822</v>
      </c>
      <c r="E31" s="137"/>
      <c r="F31" s="137"/>
      <c r="G31" s="137"/>
      <c r="H31" s="138"/>
      <c r="I31" s="139">
        <f t="shared" si="0"/>
        <v>10854</v>
      </c>
      <c r="J31" s="140"/>
      <c r="K31" s="140"/>
      <c r="L31" s="140"/>
      <c r="M31" s="141"/>
      <c r="N31" s="142">
        <f t="shared" si="9"/>
        <v>29676</v>
      </c>
      <c r="O31" s="135"/>
      <c r="P31" s="135"/>
      <c r="Q31" s="135"/>
      <c r="R31" s="135"/>
      <c r="S31" s="143"/>
      <c r="T31" s="134">
        <v>63</v>
      </c>
      <c r="U31" s="135"/>
      <c r="V31" s="135"/>
      <c r="W31" s="136">
        <f t="shared" si="2"/>
        <v>19570</v>
      </c>
      <c r="X31" s="137"/>
      <c r="Y31" s="137"/>
      <c r="Z31" s="137"/>
      <c r="AA31" s="138"/>
      <c r="AB31" s="139">
        <f t="shared" si="3"/>
        <v>11558</v>
      </c>
      <c r="AC31" s="140"/>
      <c r="AD31" s="140"/>
      <c r="AE31" s="140"/>
      <c r="AF31" s="141"/>
      <c r="AG31" s="144">
        <f t="shared" si="7"/>
        <v>31128</v>
      </c>
      <c r="AH31" s="135"/>
      <c r="AI31" s="135"/>
      <c r="AJ31" s="135"/>
      <c r="AK31" s="135"/>
      <c r="AL31" s="143"/>
      <c r="AM31" s="187">
        <v>250</v>
      </c>
      <c r="AN31" s="188"/>
      <c r="AO31" s="181"/>
      <c r="AP31" s="136">
        <f t="shared" si="4"/>
        <v>40227</v>
      </c>
      <c r="AQ31" s="137"/>
      <c r="AR31" s="137"/>
      <c r="AS31" s="137"/>
      <c r="AT31" s="138"/>
      <c r="AU31" s="139">
        <f t="shared" si="5"/>
        <v>33011</v>
      </c>
      <c r="AV31" s="140"/>
      <c r="AW31" s="140"/>
      <c r="AX31" s="140"/>
      <c r="AY31" s="141"/>
      <c r="AZ31" s="181">
        <f t="shared" si="8"/>
        <v>73238</v>
      </c>
      <c r="BA31" s="182"/>
      <c r="BB31" s="182"/>
      <c r="BC31" s="182"/>
      <c r="BD31" s="182"/>
      <c r="BE31" s="183"/>
    </row>
    <row r="32" spans="1:57" ht="18" customHeight="1">
      <c r="A32" s="134">
        <v>24</v>
      </c>
      <c r="B32" s="135"/>
      <c r="C32" s="135"/>
      <c r="D32" s="136">
        <f t="shared" si="6"/>
        <v>18840</v>
      </c>
      <c r="E32" s="137"/>
      <c r="F32" s="137"/>
      <c r="G32" s="137"/>
      <c r="H32" s="138"/>
      <c r="I32" s="139">
        <f t="shared" si="0"/>
        <v>10872</v>
      </c>
      <c r="J32" s="140"/>
      <c r="K32" s="140"/>
      <c r="L32" s="140"/>
      <c r="M32" s="141"/>
      <c r="N32" s="142">
        <f t="shared" si="9"/>
        <v>29712</v>
      </c>
      <c r="O32" s="135"/>
      <c r="P32" s="135"/>
      <c r="Q32" s="135"/>
      <c r="R32" s="135"/>
      <c r="S32" s="143"/>
      <c r="T32" s="134">
        <v>64</v>
      </c>
      <c r="U32" s="135"/>
      <c r="V32" s="135"/>
      <c r="W32" s="136">
        <f t="shared" si="2"/>
        <v>19588</v>
      </c>
      <c r="X32" s="137"/>
      <c r="Y32" s="137"/>
      <c r="Z32" s="137"/>
      <c r="AA32" s="138"/>
      <c r="AB32" s="139">
        <f t="shared" si="3"/>
        <v>11576</v>
      </c>
      <c r="AC32" s="140"/>
      <c r="AD32" s="140"/>
      <c r="AE32" s="140"/>
      <c r="AF32" s="141"/>
      <c r="AG32" s="144">
        <f t="shared" si="7"/>
        <v>31164</v>
      </c>
      <c r="AH32" s="135"/>
      <c r="AI32" s="135"/>
      <c r="AJ32" s="135"/>
      <c r="AK32" s="135"/>
      <c r="AL32" s="143"/>
      <c r="AM32" s="187">
        <v>300</v>
      </c>
      <c r="AN32" s="188"/>
      <c r="AO32" s="181"/>
      <c r="AP32" s="136">
        <f t="shared" si="4"/>
        <v>47762</v>
      </c>
      <c r="AQ32" s="137"/>
      <c r="AR32" s="137"/>
      <c r="AS32" s="137"/>
      <c r="AT32" s="138"/>
      <c r="AU32" s="139">
        <f t="shared" si="5"/>
        <v>40876</v>
      </c>
      <c r="AV32" s="140"/>
      <c r="AW32" s="140"/>
      <c r="AX32" s="140"/>
      <c r="AY32" s="141"/>
      <c r="AZ32" s="181">
        <f t="shared" si="8"/>
        <v>88638</v>
      </c>
      <c r="BA32" s="182"/>
      <c r="BB32" s="182"/>
      <c r="BC32" s="182"/>
      <c r="BD32" s="182"/>
      <c r="BE32" s="183"/>
    </row>
    <row r="33" spans="1:59" ht="18" customHeight="1">
      <c r="A33" s="134">
        <v>25</v>
      </c>
      <c r="B33" s="135"/>
      <c r="C33" s="135"/>
      <c r="D33" s="136">
        <f t="shared" si="6"/>
        <v>18859</v>
      </c>
      <c r="E33" s="137"/>
      <c r="F33" s="137"/>
      <c r="G33" s="137"/>
      <c r="H33" s="138"/>
      <c r="I33" s="139">
        <f t="shared" si="0"/>
        <v>10890</v>
      </c>
      <c r="J33" s="140"/>
      <c r="K33" s="140"/>
      <c r="L33" s="140"/>
      <c r="M33" s="141"/>
      <c r="N33" s="142">
        <f t="shared" si="9"/>
        <v>29749</v>
      </c>
      <c r="O33" s="135"/>
      <c r="P33" s="135"/>
      <c r="Q33" s="135"/>
      <c r="R33" s="135"/>
      <c r="S33" s="143"/>
      <c r="T33" s="134">
        <v>65</v>
      </c>
      <c r="U33" s="135"/>
      <c r="V33" s="135"/>
      <c r="W33" s="136">
        <f t="shared" si="2"/>
        <v>19607</v>
      </c>
      <c r="X33" s="137"/>
      <c r="Y33" s="137"/>
      <c r="Z33" s="137"/>
      <c r="AA33" s="138"/>
      <c r="AB33" s="139">
        <f t="shared" si="3"/>
        <v>11594</v>
      </c>
      <c r="AC33" s="140"/>
      <c r="AD33" s="140"/>
      <c r="AE33" s="140"/>
      <c r="AF33" s="141"/>
      <c r="AG33" s="144">
        <f t="shared" si="7"/>
        <v>31201</v>
      </c>
      <c r="AH33" s="135"/>
      <c r="AI33" s="135"/>
      <c r="AJ33" s="135"/>
      <c r="AK33" s="135"/>
      <c r="AL33" s="143"/>
      <c r="AM33" s="187">
        <v>350</v>
      </c>
      <c r="AN33" s="188"/>
      <c r="AO33" s="181"/>
      <c r="AP33" s="136">
        <f t="shared" si="4"/>
        <v>55297</v>
      </c>
      <c r="AQ33" s="137"/>
      <c r="AR33" s="137"/>
      <c r="AS33" s="137"/>
      <c r="AT33" s="138"/>
      <c r="AU33" s="139">
        <f t="shared" si="5"/>
        <v>48741</v>
      </c>
      <c r="AV33" s="140"/>
      <c r="AW33" s="140"/>
      <c r="AX33" s="140"/>
      <c r="AY33" s="141"/>
      <c r="AZ33" s="181">
        <f t="shared" si="8"/>
        <v>104038</v>
      </c>
      <c r="BA33" s="182"/>
      <c r="BB33" s="182"/>
      <c r="BC33" s="182"/>
      <c r="BD33" s="182"/>
      <c r="BE33" s="183"/>
    </row>
    <row r="34" spans="1:59" ht="18" customHeight="1">
      <c r="A34" s="134">
        <v>26</v>
      </c>
      <c r="B34" s="135"/>
      <c r="C34" s="135"/>
      <c r="D34" s="136">
        <f t="shared" si="6"/>
        <v>18878</v>
      </c>
      <c r="E34" s="137"/>
      <c r="F34" s="137"/>
      <c r="G34" s="137"/>
      <c r="H34" s="138"/>
      <c r="I34" s="139">
        <f t="shared" si="0"/>
        <v>10907</v>
      </c>
      <c r="J34" s="140"/>
      <c r="K34" s="140"/>
      <c r="L34" s="140"/>
      <c r="M34" s="141"/>
      <c r="N34" s="142">
        <f t="shared" si="9"/>
        <v>29785</v>
      </c>
      <c r="O34" s="135"/>
      <c r="P34" s="135"/>
      <c r="Q34" s="135"/>
      <c r="R34" s="135"/>
      <c r="S34" s="143"/>
      <c r="T34" s="134">
        <v>66</v>
      </c>
      <c r="U34" s="135"/>
      <c r="V34" s="135"/>
      <c r="W34" s="136">
        <f t="shared" si="2"/>
        <v>19626</v>
      </c>
      <c r="X34" s="137"/>
      <c r="Y34" s="137"/>
      <c r="Z34" s="137"/>
      <c r="AA34" s="138"/>
      <c r="AB34" s="139">
        <f t="shared" si="3"/>
        <v>11611</v>
      </c>
      <c r="AC34" s="140"/>
      <c r="AD34" s="140"/>
      <c r="AE34" s="140"/>
      <c r="AF34" s="141"/>
      <c r="AG34" s="144">
        <f t="shared" si="7"/>
        <v>31237</v>
      </c>
      <c r="AH34" s="135"/>
      <c r="AI34" s="135"/>
      <c r="AJ34" s="135"/>
      <c r="AK34" s="135"/>
      <c r="AL34" s="143"/>
      <c r="AM34" s="187">
        <v>400</v>
      </c>
      <c r="AN34" s="188"/>
      <c r="AO34" s="181"/>
      <c r="AP34" s="136">
        <f t="shared" si="4"/>
        <v>62832</v>
      </c>
      <c r="AQ34" s="137"/>
      <c r="AR34" s="137"/>
      <c r="AS34" s="137"/>
      <c r="AT34" s="138"/>
      <c r="AU34" s="139">
        <f t="shared" si="5"/>
        <v>56606</v>
      </c>
      <c r="AV34" s="140"/>
      <c r="AW34" s="140"/>
      <c r="AX34" s="140"/>
      <c r="AY34" s="141"/>
      <c r="AZ34" s="181">
        <f t="shared" si="8"/>
        <v>119438</v>
      </c>
      <c r="BA34" s="182"/>
      <c r="BB34" s="182"/>
      <c r="BC34" s="182"/>
      <c r="BD34" s="182"/>
      <c r="BE34" s="183"/>
    </row>
    <row r="35" spans="1:59" ht="18" customHeight="1">
      <c r="A35" s="134">
        <v>27</v>
      </c>
      <c r="B35" s="135"/>
      <c r="C35" s="135"/>
      <c r="D35" s="136">
        <f t="shared" si="6"/>
        <v>18896</v>
      </c>
      <c r="E35" s="137"/>
      <c r="F35" s="137"/>
      <c r="G35" s="137"/>
      <c r="H35" s="138"/>
      <c r="I35" s="139">
        <f t="shared" si="0"/>
        <v>10925</v>
      </c>
      <c r="J35" s="140"/>
      <c r="K35" s="140"/>
      <c r="L35" s="140"/>
      <c r="M35" s="141"/>
      <c r="N35" s="142">
        <f t="shared" si="9"/>
        <v>29821</v>
      </c>
      <c r="O35" s="135"/>
      <c r="P35" s="135"/>
      <c r="Q35" s="135"/>
      <c r="R35" s="135"/>
      <c r="S35" s="143"/>
      <c r="T35" s="134">
        <v>67</v>
      </c>
      <c r="U35" s="135"/>
      <c r="V35" s="135"/>
      <c r="W35" s="136">
        <f t="shared" si="2"/>
        <v>19644</v>
      </c>
      <c r="X35" s="137"/>
      <c r="Y35" s="137"/>
      <c r="Z35" s="137"/>
      <c r="AA35" s="138"/>
      <c r="AB35" s="139">
        <f t="shared" si="3"/>
        <v>11629</v>
      </c>
      <c r="AC35" s="140"/>
      <c r="AD35" s="140"/>
      <c r="AE35" s="140"/>
      <c r="AF35" s="141"/>
      <c r="AG35" s="144">
        <f t="shared" si="7"/>
        <v>31273</v>
      </c>
      <c r="AH35" s="135"/>
      <c r="AI35" s="135"/>
      <c r="AJ35" s="135"/>
      <c r="AK35" s="135"/>
      <c r="AL35" s="143"/>
      <c r="AM35" s="187">
        <v>450</v>
      </c>
      <c r="AN35" s="188"/>
      <c r="AO35" s="181"/>
      <c r="AP35" s="136">
        <f t="shared" si="4"/>
        <v>71632</v>
      </c>
      <c r="AQ35" s="137"/>
      <c r="AR35" s="137"/>
      <c r="AS35" s="137"/>
      <c r="AT35" s="138"/>
      <c r="AU35" s="139">
        <f t="shared" si="5"/>
        <v>66011</v>
      </c>
      <c r="AV35" s="140"/>
      <c r="AW35" s="140"/>
      <c r="AX35" s="140"/>
      <c r="AY35" s="141"/>
      <c r="AZ35" s="181">
        <f t="shared" si="8"/>
        <v>137643</v>
      </c>
      <c r="BA35" s="182"/>
      <c r="BB35" s="182"/>
      <c r="BC35" s="182"/>
      <c r="BD35" s="182"/>
      <c r="BE35" s="183"/>
    </row>
    <row r="36" spans="1:59" ht="18" customHeight="1">
      <c r="A36" s="134">
        <v>28</v>
      </c>
      <c r="B36" s="135"/>
      <c r="C36" s="135"/>
      <c r="D36" s="136">
        <f t="shared" si="6"/>
        <v>18915</v>
      </c>
      <c r="E36" s="137"/>
      <c r="F36" s="137"/>
      <c r="G36" s="137"/>
      <c r="H36" s="138"/>
      <c r="I36" s="139">
        <f t="shared" si="0"/>
        <v>10942</v>
      </c>
      <c r="J36" s="140"/>
      <c r="K36" s="140"/>
      <c r="L36" s="140"/>
      <c r="M36" s="141"/>
      <c r="N36" s="142">
        <f t="shared" si="9"/>
        <v>29857</v>
      </c>
      <c r="O36" s="135"/>
      <c r="P36" s="135"/>
      <c r="Q36" s="135"/>
      <c r="R36" s="135"/>
      <c r="S36" s="143"/>
      <c r="T36" s="134">
        <v>68</v>
      </c>
      <c r="U36" s="135"/>
      <c r="V36" s="135"/>
      <c r="W36" s="136">
        <f t="shared" si="2"/>
        <v>19663</v>
      </c>
      <c r="X36" s="137"/>
      <c r="Y36" s="137"/>
      <c r="Z36" s="137"/>
      <c r="AA36" s="138"/>
      <c r="AB36" s="139">
        <f t="shared" si="3"/>
        <v>11646</v>
      </c>
      <c r="AC36" s="140"/>
      <c r="AD36" s="140"/>
      <c r="AE36" s="140"/>
      <c r="AF36" s="141"/>
      <c r="AG36" s="144">
        <f t="shared" si="7"/>
        <v>31309</v>
      </c>
      <c r="AH36" s="135"/>
      <c r="AI36" s="135"/>
      <c r="AJ36" s="135"/>
      <c r="AK36" s="135"/>
      <c r="AL36" s="143"/>
      <c r="AM36" s="187">
        <v>500</v>
      </c>
      <c r="AN36" s="188"/>
      <c r="AO36" s="181"/>
      <c r="AP36" s="136">
        <f t="shared" si="4"/>
        <v>80432</v>
      </c>
      <c r="AQ36" s="137"/>
      <c r="AR36" s="137"/>
      <c r="AS36" s="137"/>
      <c r="AT36" s="138"/>
      <c r="AU36" s="139">
        <f t="shared" si="5"/>
        <v>75416</v>
      </c>
      <c r="AV36" s="140"/>
      <c r="AW36" s="140"/>
      <c r="AX36" s="140"/>
      <c r="AY36" s="141"/>
      <c r="AZ36" s="181">
        <f t="shared" si="8"/>
        <v>155848</v>
      </c>
      <c r="BA36" s="182"/>
      <c r="BB36" s="182"/>
      <c r="BC36" s="182"/>
      <c r="BD36" s="182"/>
      <c r="BE36" s="183"/>
    </row>
    <row r="37" spans="1:59" ht="18" customHeight="1">
      <c r="A37" s="134">
        <v>29</v>
      </c>
      <c r="B37" s="135"/>
      <c r="C37" s="135"/>
      <c r="D37" s="136">
        <f t="shared" si="6"/>
        <v>18934</v>
      </c>
      <c r="E37" s="137"/>
      <c r="F37" s="137"/>
      <c r="G37" s="137"/>
      <c r="H37" s="138"/>
      <c r="I37" s="139">
        <f t="shared" si="0"/>
        <v>10960</v>
      </c>
      <c r="J37" s="140"/>
      <c r="K37" s="140"/>
      <c r="L37" s="140"/>
      <c r="M37" s="141"/>
      <c r="N37" s="142">
        <f t="shared" si="9"/>
        <v>29894</v>
      </c>
      <c r="O37" s="135"/>
      <c r="P37" s="135"/>
      <c r="Q37" s="135"/>
      <c r="R37" s="135"/>
      <c r="S37" s="143"/>
      <c r="T37" s="134">
        <v>69</v>
      </c>
      <c r="U37" s="135"/>
      <c r="V37" s="135"/>
      <c r="W37" s="136">
        <f t="shared" si="2"/>
        <v>19682</v>
      </c>
      <c r="X37" s="137"/>
      <c r="Y37" s="137"/>
      <c r="Z37" s="137"/>
      <c r="AA37" s="138"/>
      <c r="AB37" s="139">
        <f t="shared" si="3"/>
        <v>11664</v>
      </c>
      <c r="AC37" s="140"/>
      <c r="AD37" s="140"/>
      <c r="AE37" s="140"/>
      <c r="AF37" s="141"/>
      <c r="AG37" s="144">
        <f t="shared" si="7"/>
        <v>31346</v>
      </c>
      <c r="AH37" s="135"/>
      <c r="AI37" s="135"/>
      <c r="AJ37" s="135"/>
      <c r="AK37" s="135"/>
      <c r="AL37" s="143"/>
      <c r="AM37" s="187">
        <v>550</v>
      </c>
      <c r="AN37" s="188"/>
      <c r="AO37" s="181"/>
      <c r="AP37" s="136">
        <f t="shared" si="4"/>
        <v>89232</v>
      </c>
      <c r="AQ37" s="137"/>
      <c r="AR37" s="137"/>
      <c r="AS37" s="137"/>
      <c r="AT37" s="138"/>
      <c r="AU37" s="139">
        <f t="shared" si="5"/>
        <v>84821</v>
      </c>
      <c r="AV37" s="140"/>
      <c r="AW37" s="140"/>
      <c r="AX37" s="140"/>
      <c r="AY37" s="141"/>
      <c r="AZ37" s="181">
        <f t="shared" si="8"/>
        <v>174053</v>
      </c>
      <c r="BA37" s="182"/>
      <c r="BB37" s="182"/>
      <c r="BC37" s="182"/>
      <c r="BD37" s="182"/>
      <c r="BE37" s="183"/>
    </row>
    <row r="38" spans="1:59" ht="18" customHeight="1">
      <c r="A38" s="134">
        <v>30</v>
      </c>
      <c r="B38" s="135"/>
      <c r="C38" s="135"/>
      <c r="D38" s="136">
        <f t="shared" si="6"/>
        <v>18953</v>
      </c>
      <c r="E38" s="137"/>
      <c r="F38" s="137"/>
      <c r="G38" s="137"/>
      <c r="H38" s="138"/>
      <c r="I38" s="139">
        <f t="shared" si="0"/>
        <v>10978</v>
      </c>
      <c r="J38" s="140"/>
      <c r="K38" s="140"/>
      <c r="L38" s="140"/>
      <c r="M38" s="141"/>
      <c r="N38" s="142">
        <f t="shared" si="9"/>
        <v>29931</v>
      </c>
      <c r="O38" s="135"/>
      <c r="P38" s="135"/>
      <c r="Q38" s="135"/>
      <c r="R38" s="135"/>
      <c r="S38" s="143"/>
      <c r="T38" s="134">
        <v>70</v>
      </c>
      <c r="U38" s="135"/>
      <c r="V38" s="135"/>
      <c r="W38" s="136">
        <f t="shared" si="2"/>
        <v>19701</v>
      </c>
      <c r="X38" s="137"/>
      <c r="Y38" s="137"/>
      <c r="Z38" s="137"/>
      <c r="AA38" s="138"/>
      <c r="AB38" s="139">
        <f t="shared" si="3"/>
        <v>11682</v>
      </c>
      <c r="AC38" s="140"/>
      <c r="AD38" s="140"/>
      <c r="AE38" s="140"/>
      <c r="AF38" s="141"/>
      <c r="AG38" s="144">
        <f t="shared" si="7"/>
        <v>31383</v>
      </c>
      <c r="AH38" s="135"/>
      <c r="AI38" s="135"/>
      <c r="AJ38" s="135"/>
      <c r="AK38" s="135"/>
      <c r="AL38" s="143"/>
      <c r="AM38" s="187">
        <v>600</v>
      </c>
      <c r="AN38" s="188"/>
      <c r="AO38" s="181"/>
      <c r="AP38" s="136">
        <f t="shared" si="4"/>
        <v>98032</v>
      </c>
      <c r="AQ38" s="137"/>
      <c r="AR38" s="137"/>
      <c r="AS38" s="137"/>
      <c r="AT38" s="138"/>
      <c r="AU38" s="139">
        <f t="shared" si="5"/>
        <v>94226</v>
      </c>
      <c r="AV38" s="140"/>
      <c r="AW38" s="140"/>
      <c r="AX38" s="140"/>
      <c r="AY38" s="141"/>
      <c r="AZ38" s="181">
        <f t="shared" si="8"/>
        <v>192258</v>
      </c>
      <c r="BA38" s="182"/>
      <c r="BB38" s="182"/>
      <c r="BC38" s="182"/>
      <c r="BD38" s="182"/>
      <c r="BE38" s="183"/>
    </row>
    <row r="39" spans="1:59" ht="18" customHeight="1">
      <c r="A39" s="134">
        <v>31</v>
      </c>
      <c r="B39" s="135"/>
      <c r="C39" s="135"/>
      <c r="D39" s="136">
        <f t="shared" si="6"/>
        <v>18971</v>
      </c>
      <c r="E39" s="137"/>
      <c r="F39" s="137"/>
      <c r="G39" s="137"/>
      <c r="H39" s="138"/>
      <c r="I39" s="139">
        <f t="shared" si="0"/>
        <v>10995</v>
      </c>
      <c r="J39" s="140"/>
      <c r="K39" s="140"/>
      <c r="L39" s="140"/>
      <c r="M39" s="141"/>
      <c r="N39" s="142">
        <f t="shared" si="9"/>
        <v>29966</v>
      </c>
      <c r="O39" s="135"/>
      <c r="P39" s="135"/>
      <c r="Q39" s="135"/>
      <c r="R39" s="135"/>
      <c r="S39" s="143"/>
      <c r="T39" s="134">
        <v>71</v>
      </c>
      <c r="U39" s="135"/>
      <c r="V39" s="135"/>
      <c r="W39" s="136">
        <f t="shared" si="2"/>
        <v>19719</v>
      </c>
      <c r="X39" s="137"/>
      <c r="Y39" s="137"/>
      <c r="Z39" s="137"/>
      <c r="AA39" s="138"/>
      <c r="AB39" s="139">
        <f t="shared" si="3"/>
        <v>11699</v>
      </c>
      <c r="AC39" s="140"/>
      <c r="AD39" s="140"/>
      <c r="AE39" s="140"/>
      <c r="AF39" s="141"/>
      <c r="AG39" s="144">
        <f t="shared" si="7"/>
        <v>31418</v>
      </c>
      <c r="AH39" s="135"/>
      <c r="AI39" s="135"/>
      <c r="AJ39" s="135"/>
      <c r="AK39" s="135"/>
      <c r="AL39" s="143"/>
      <c r="AM39" s="187">
        <v>650</v>
      </c>
      <c r="AN39" s="188"/>
      <c r="AO39" s="181"/>
      <c r="AP39" s="136">
        <f t="shared" si="4"/>
        <v>108647</v>
      </c>
      <c r="AQ39" s="137"/>
      <c r="AR39" s="137"/>
      <c r="AS39" s="137"/>
      <c r="AT39" s="138"/>
      <c r="AU39" s="139">
        <f t="shared" si="5"/>
        <v>105171</v>
      </c>
      <c r="AV39" s="140"/>
      <c r="AW39" s="140"/>
      <c r="AX39" s="140"/>
      <c r="AY39" s="141"/>
      <c r="AZ39" s="181">
        <f t="shared" si="8"/>
        <v>213818</v>
      </c>
      <c r="BA39" s="182"/>
      <c r="BB39" s="182"/>
      <c r="BC39" s="182"/>
      <c r="BD39" s="182"/>
      <c r="BE39" s="183"/>
    </row>
    <row r="40" spans="1:59" ht="18" customHeight="1">
      <c r="A40" s="134">
        <v>32</v>
      </c>
      <c r="B40" s="135"/>
      <c r="C40" s="135"/>
      <c r="D40" s="136">
        <f t="shared" si="6"/>
        <v>18990</v>
      </c>
      <c r="E40" s="137"/>
      <c r="F40" s="137"/>
      <c r="G40" s="137"/>
      <c r="H40" s="138"/>
      <c r="I40" s="139">
        <f t="shared" si="0"/>
        <v>11013</v>
      </c>
      <c r="J40" s="140"/>
      <c r="K40" s="140"/>
      <c r="L40" s="140"/>
      <c r="M40" s="141"/>
      <c r="N40" s="142">
        <f t="shared" si="9"/>
        <v>30003</v>
      </c>
      <c r="O40" s="135"/>
      <c r="P40" s="135"/>
      <c r="Q40" s="135"/>
      <c r="R40" s="135"/>
      <c r="S40" s="143"/>
      <c r="T40" s="134">
        <v>72</v>
      </c>
      <c r="U40" s="135"/>
      <c r="V40" s="135"/>
      <c r="W40" s="136">
        <f t="shared" si="2"/>
        <v>19738</v>
      </c>
      <c r="X40" s="137"/>
      <c r="Y40" s="137"/>
      <c r="Z40" s="137"/>
      <c r="AA40" s="138"/>
      <c r="AB40" s="139">
        <f t="shared" si="3"/>
        <v>11717</v>
      </c>
      <c r="AC40" s="140"/>
      <c r="AD40" s="140"/>
      <c r="AE40" s="140"/>
      <c r="AF40" s="141"/>
      <c r="AG40" s="144">
        <f t="shared" si="7"/>
        <v>31455</v>
      </c>
      <c r="AH40" s="135"/>
      <c r="AI40" s="135"/>
      <c r="AJ40" s="135"/>
      <c r="AK40" s="135"/>
      <c r="AL40" s="143"/>
      <c r="AM40" s="187">
        <v>700</v>
      </c>
      <c r="AN40" s="188"/>
      <c r="AO40" s="181"/>
      <c r="AP40" s="136">
        <f t="shared" si="4"/>
        <v>119262</v>
      </c>
      <c r="AQ40" s="137"/>
      <c r="AR40" s="137"/>
      <c r="AS40" s="137"/>
      <c r="AT40" s="138"/>
      <c r="AU40" s="139">
        <f t="shared" si="5"/>
        <v>116116</v>
      </c>
      <c r="AV40" s="140"/>
      <c r="AW40" s="140"/>
      <c r="AX40" s="140"/>
      <c r="AY40" s="141"/>
      <c r="AZ40" s="181">
        <f t="shared" si="8"/>
        <v>235378</v>
      </c>
      <c r="BA40" s="182"/>
      <c r="BB40" s="182"/>
      <c r="BC40" s="182"/>
      <c r="BD40" s="182"/>
      <c r="BE40" s="183"/>
    </row>
    <row r="41" spans="1:59" ht="18" customHeight="1">
      <c r="A41" s="134">
        <v>33</v>
      </c>
      <c r="B41" s="135"/>
      <c r="C41" s="135"/>
      <c r="D41" s="136">
        <f t="shared" si="6"/>
        <v>19009</v>
      </c>
      <c r="E41" s="137"/>
      <c r="F41" s="137"/>
      <c r="G41" s="137"/>
      <c r="H41" s="138"/>
      <c r="I41" s="139">
        <f t="shared" si="0"/>
        <v>11030</v>
      </c>
      <c r="J41" s="140"/>
      <c r="K41" s="140"/>
      <c r="L41" s="140"/>
      <c r="M41" s="141"/>
      <c r="N41" s="142">
        <f t="shared" si="9"/>
        <v>30039</v>
      </c>
      <c r="O41" s="135"/>
      <c r="P41" s="135"/>
      <c r="Q41" s="135"/>
      <c r="R41" s="135"/>
      <c r="S41" s="143"/>
      <c r="T41" s="134">
        <v>73</v>
      </c>
      <c r="U41" s="135"/>
      <c r="V41" s="135"/>
      <c r="W41" s="136">
        <f t="shared" si="2"/>
        <v>19757</v>
      </c>
      <c r="X41" s="137"/>
      <c r="Y41" s="137"/>
      <c r="Z41" s="137"/>
      <c r="AA41" s="138"/>
      <c r="AB41" s="139">
        <f t="shared" si="3"/>
        <v>11734</v>
      </c>
      <c r="AC41" s="140"/>
      <c r="AD41" s="140"/>
      <c r="AE41" s="140"/>
      <c r="AF41" s="141"/>
      <c r="AG41" s="144">
        <f t="shared" si="7"/>
        <v>31491</v>
      </c>
      <c r="AH41" s="135"/>
      <c r="AI41" s="135"/>
      <c r="AJ41" s="135"/>
      <c r="AK41" s="135"/>
      <c r="AL41" s="143"/>
      <c r="AM41" s="187">
        <v>750</v>
      </c>
      <c r="AN41" s="188"/>
      <c r="AO41" s="181"/>
      <c r="AP41" s="136">
        <f t="shared" si="4"/>
        <v>129877</v>
      </c>
      <c r="AQ41" s="137"/>
      <c r="AR41" s="137"/>
      <c r="AS41" s="137"/>
      <c r="AT41" s="138"/>
      <c r="AU41" s="139">
        <f t="shared" si="5"/>
        <v>127061</v>
      </c>
      <c r="AV41" s="140"/>
      <c r="AW41" s="140"/>
      <c r="AX41" s="140"/>
      <c r="AY41" s="141"/>
      <c r="AZ41" s="181">
        <f t="shared" si="8"/>
        <v>256938</v>
      </c>
      <c r="BA41" s="182"/>
      <c r="BB41" s="182"/>
      <c r="BC41" s="182"/>
      <c r="BD41" s="182"/>
      <c r="BE41" s="183"/>
    </row>
    <row r="42" spans="1:59" ht="18" customHeight="1">
      <c r="A42" s="134">
        <v>34</v>
      </c>
      <c r="B42" s="135"/>
      <c r="C42" s="135"/>
      <c r="D42" s="136">
        <f t="shared" si="6"/>
        <v>19027</v>
      </c>
      <c r="E42" s="137"/>
      <c r="F42" s="137"/>
      <c r="G42" s="137"/>
      <c r="H42" s="138"/>
      <c r="I42" s="139">
        <f t="shared" si="0"/>
        <v>11048</v>
      </c>
      <c r="J42" s="140"/>
      <c r="K42" s="140"/>
      <c r="L42" s="140"/>
      <c r="M42" s="141"/>
      <c r="N42" s="142">
        <f t="shared" si="9"/>
        <v>30075</v>
      </c>
      <c r="O42" s="135"/>
      <c r="P42" s="135"/>
      <c r="Q42" s="135"/>
      <c r="R42" s="135"/>
      <c r="S42" s="143"/>
      <c r="T42" s="134">
        <v>74</v>
      </c>
      <c r="U42" s="135"/>
      <c r="V42" s="135"/>
      <c r="W42" s="136">
        <f t="shared" si="2"/>
        <v>19775</v>
      </c>
      <c r="X42" s="137"/>
      <c r="Y42" s="137"/>
      <c r="Z42" s="137"/>
      <c r="AA42" s="138"/>
      <c r="AB42" s="139">
        <f t="shared" si="3"/>
        <v>11752</v>
      </c>
      <c r="AC42" s="140"/>
      <c r="AD42" s="140"/>
      <c r="AE42" s="140"/>
      <c r="AF42" s="141"/>
      <c r="AG42" s="144">
        <f t="shared" si="7"/>
        <v>31527</v>
      </c>
      <c r="AH42" s="135"/>
      <c r="AI42" s="135"/>
      <c r="AJ42" s="135"/>
      <c r="AK42" s="135"/>
      <c r="AL42" s="143"/>
      <c r="AM42" s="187">
        <v>800</v>
      </c>
      <c r="AN42" s="188"/>
      <c r="AO42" s="181"/>
      <c r="AP42" s="136">
        <f t="shared" si="4"/>
        <v>140492</v>
      </c>
      <c r="AQ42" s="137"/>
      <c r="AR42" s="137"/>
      <c r="AS42" s="137"/>
      <c r="AT42" s="138"/>
      <c r="AU42" s="139">
        <f t="shared" si="5"/>
        <v>138006</v>
      </c>
      <c r="AV42" s="140"/>
      <c r="AW42" s="140"/>
      <c r="AX42" s="140"/>
      <c r="AY42" s="141"/>
      <c r="AZ42" s="181">
        <f t="shared" si="8"/>
        <v>278498</v>
      </c>
      <c r="BA42" s="182"/>
      <c r="BB42" s="182"/>
      <c r="BC42" s="182"/>
      <c r="BD42" s="182"/>
      <c r="BE42" s="183"/>
    </row>
    <row r="43" spans="1:59" ht="18" customHeight="1">
      <c r="A43" s="134">
        <v>35</v>
      </c>
      <c r="B43" s="135"/>
      <c r="C43" s="135"/>
      <c r="D43" s="136">
        <f t="shared" si="6"/>
        <v>19046</v>
      </c>
      <c r="E43" s="137"/>
      <c r="F43" s="137"/>
      <c r="G43" s="137"/>
      <c r="H43" s="138"/>
      <c r="I43" s="139">
        <f t="shared" si="0"/>
        <v>11066</v>
      </c>
      <c r="J43" s="140"/>
      <c r="K43" s="140"/>
      <c r="L43" s="140"/>
      <c r="M43" s="141"/>
      <c r="N43" s="142">
        <f t="shared" si="9"/>
        <v>30112</v>
      </c>
      <c r="O43" s="135"/>
      <c r="P43" s="135"/>
      <c r="Q43" s="135"/>
      <c r="R43" s="135"/>
      <c r="S43" s="143"/>
      <c r="T43" s="134">
        <v>75</v>
      </c>
      <c r="U43" s="135"/>
      <c r="V43" s="135"/>
      <c r="W43" s="136">
        <f t="shared" si="2"/>
        <v>19794</v>
      </c>
      <c r="X43" s="137"/>
      <c r="Y43" s="137"/>
      <c r="Z43" s="137"/>
      <c r="AA43" s="138"/>
      <c r="AB43" s="139">
        <f t="shared" si="3"/>
        <v>11770</v>
      </c>
      <c r="AC43" s="140"/>
      <c r="AD43" s="140"/>
      <c r="AE43" s="140"/>
      <c r="AF43" s="141"/>
      <c r="AG43" s="144">
        <f t="shared" si="7"/>
        <v>31564</v>
      </c>
      <c r="AH43" s="135"/>
      <c r="AI43" s="135"/>
      <c r="AJ43" s="135"/>
      <c r="AK43" s="135"/>
      <c r="AL43" s="143"/>
      <c r="AM43" s="187">
        <v>850</v>
      </c>
      <c r="AN43" s="188"/>
      <c r="AO43" s="181"/>
      <c r="AP43" s="136">
        <f t="shared" si="4"/>
        <v>151107</v>
      </c>
      <c r="AQ43" s="137"/>
      <c r="AR43" s="137"/>
      <c r="AS43" s="137"/>
      <c r="AT43" s="138"/>
      <c r="AU43" s="139">
        <f t="shared" si="5"/>
        <v>148951</v>
      </c>
      <c r="AV43" s="140"/>
      <c r="AW43" s="140"/>
      <c r="AX43" s="140"/>
      <c r="AY43" s="141"/>
      <c r="AZ43" s="181">
        <f t="shared" si="8"/>
        <v>300058</v>
      </c>
      <c r="BA43" s="182"/>
      <c r="BB43" s="182"/>
      <c r="BC43" s="182"/>
      <c r="BD43" s="182"/>
      <c r="BE43" s="183"/>
    </row>
    <row r="44" spans="1:59" ht="18" customHeight="1">
      <c r="A44" s="134">
        <v>36</v>
      </c>
      <c r="B44" s="135"/>
      <c r="C44" s="135"/>
      <c r="D44" s="136">
        <f t="shared" si="6"/>
        <v>19065</v>
      </c>
      <c r="E44" s="137"/>
      <c r="F44" s="137"/>
      <c r="G44" s="137"/>
      <c r="H44" s="138"/>
      <c r="I44" s="139">
        <f t="shared" si="0"/>
        <v>11083</v>
      </c>
      <c r="J44" s="140"/>
      <c r="K44" s="140"/>
      <c r="L44" s="140"/>
      <c r="M44" s="141"/>
      <c r="N44" s="142">
        <f t="shared" si="9"/>
        <v>30148</v>
      </c>
      <c r="O44" s="135"/>
      <c r="P44" s="135"/>
      <c r="Q44" s="135"/>
      <c r="R44" s="135"/>
      <c r="S44" s="143"/>
      <c r="T44" s="134">
        <v>76</v>
      </c>
      <c r="U44" s="135"/>
      <c r="V44" s="135"/>
      <c r="W44" s="136">
        <f t="shared" si="2"/>
        <v>19813</v>
      </c>
      <c r="X44" s="137"/>
      <c r="Y44" s="137"/>
      <c r="Z44" s="137"/>
      <c r="AA44" s="138"/>
      <c r="AB44" s="139">
        <f t="shared" si="3"/>
        <v>11787</v>
      </c>
      <c r="AC44" s="140"/>
      <c r="AD44" s="140"/>
      <c r="AE44" s="140"/>
      <c r="AF44" s="141"/>
      <c r="AG44" s="144">
        <f t="shared" si="7"/>
        <v>31600</v>
      </c>
      <c r="AH44" s="135"/>
      <c r="AI44" s="135"/>
      <c r="AJ44" s="135"/>
      <c r="AK44" s="135"/>
      <c r="AL44" s="143"/>
      <c r="AM44" s="187">
        <v>900</v>
      </c>
      <c r="AN44" s="188"/>
      <c r="AO44" s="181"/>
      <c r="AP44" s="136">
        <f t="shared" si="4"/>
        <v>161722</v>
      </c>
      <c r="AQ44" s="137"/>
      <c r="AR44" s="137"/>
      <c r="AS44" s="137"/>
      <c r="AT44" s="138"/>
      <c r="AU44" s="139">
        <f t="shared" si="5"/>
        <v>159896</v>
      </c>
      <c r="AV44" s="140"/>
      <c r="AW44" s="140"/>
      <c r="AX44" s="140"/>
      <c r="AY44" s="141"/>
      <c r="AZ44" s="181">
        <f t="shared" si="8"/>
        <v>321618</v>
      </c>
      <c r="BA44" s="182"/>
      <c r="BB44" s="182"/>
      <c r="BC44" s="182"/>
      <c r="BD44" s="182"/>
      <c r="BE44" s="183"/>
    </row>
    <row r="45" spans="1:59" ht="18" customHeight="1">
      <c r="A45" s="134">
        <v>37</v>
      </c>
      <c r="B45" s="135"/>
      <c r="C45" s="135"/>
      <c r="D45" s="136">
        <f t="shared" si="6"/>
        <v>19083</v>
      </c>
      <c r="E45" s="137"/>
      <c r="F45" s="137"/>
      <c r="G45" s="137"/>
      <c r="H45" s="138"/>
      <c r="I45" s="139">
        <f t="shared" si="0"/>
        <v>11101</v>
      </c>
      <c r="J45" s="140"/>
      <c r="K45" s="140"/>
      <c r="L45" s="140"/>
      <c r="M45" s="141"/>
      <c r="N45" s="142">
        <f t="shared" si="9"/>
        <v>30184</v>
      </c>
      <c r="O45" s="135"/>
      <c r="P45" s="135"/>
      <c r="Q45" s="135"/>
      <c r="R45" s="135"/>
      <c r="S45" s="143"/>
      <c r="T45" s="134">
        <v>77</v>
      </c>
      <c r="U45" s="135"/>
      <c r="V45" s="135"/>
      <c r="W45" s="136">
        <f t="shared" si="2"/>
        <v>19831</v>
      </c>
      <c r="X45" s="137"/>
      <c r="Y45" s="137"/>
      <c r="Z45" s="137"/>
      <c r="AA45" s="138"/>
      <c r="AB45" s="139">
        <f t="shared" si="3"/>
        <v>11805</v>
      </c>
      <c r="AC45" s="140"/>
      <c r="AD45" s="140"/>
      <c r="AE45" s="140"/>
      <c r="AF45" s="141"/>
      <c r="AG45" s="144">
        <f t="shared" si="7"/>
        <v>31636</v>
      </c>
      <c r="AH45" s="135"/>
      <c r="AI45" s="135"/>
      <c r="AJ45" s="135"/>
      <c r="AK45" s="135"/>
      <c r="AL45" s="143"/>
      <c r="AM45" s="198">
        <v>1000</v>
      </c>
      <c r="AN45" s="196"/>
      <c r="AO45" s="196"/>
      <c r="AP45" s="189">
        <f t="shared" si="4"/>
        <v>182952</v>
      </c>
      <c r="AQ45" s="190"/>
      <c r="AR45" s="190"/>
      <c r="AS45" s="190"/>
      <c r="AT45" s="191"/>
      <c r="AU45" s="192">
        <f t="shared" si="5"/>
        <v>181786</v>
      </c>
      <c r="AV45" s="193"/>
      <c r="AW45" s="193"/>
      <c r="AX45" s="193"/>
      <c r="AY45" s="194"/>
      <c r="AZ45" s="195">
        <f t="shared" si="8"/>
        <v>364738</v>
      </c>
      <c r="BA45" s="196"/>
      <c r="BB45" s="196"/>
      <c r="BC45" s="196"/>
      <c r="BD45" s="196"/>
      <c r="BE45" s="197"/>
    </row>
    <row r="46" spans="1:59" ht="18" customHeight="1">
      <c r="A46" s="134">
        <v>38</v>
      </c>
      <c r="B46" s="135"/>
      <c r="C46" s="135"/>
      <c r="D46" s="136">
        <f t="shared" si="6"/>
        <v>19102</v>
      </c>
      <c r="E46" s="137"/>
      <c r="F46" s="137"/>
      <c r="G46" s="137"/>
      <c r="H46" s="138"/>
      <c r="I46" s="139">
        <f t="shared" si="0"/>
        <v>11118</v>
      </c>
      <c r="J46" s="140"/>
      <c r="K46" s="140"/>
      <c r="L46" s="140"/>
      <c r="M46" s="141"/>
      <c r="N46" s="142">
        <f t="shared" si="9"/>
        <v>30220</v>
      </c>
      <c r="O46" s="135"/>
      <c r="P46" s="135"/>
      <c r="Q46" s="135"/>
      <c r="R46" s="135"/>
      <c r="S46" s="143"/>
      <c r="T46" s="134">
        <v>78</v>
      </c>
      <c r="U46" s="135"/>
      <c r="V46" s="135"/>
      <c r="W46" s="136">
        <f t="shared" si="2"/>
        <v>19850</v>
      </c>
      <c r="X46" s="137"/>
      <c r="Y46" s="137"/>
      <c r="Z46" s="137"/>
      <c r="AA46" s="138"/>
      <c r="AB46" s="139">
        <f t="shared" si="3"/>
        <v>11822</v>
      </c>
      <c r="AC46" s="140"/>
      <c r="AD46" s="140"/>
      <c r="AE46" s="140"/>
      <c r="AF46" s="141"/>
      <c r="AG46" s="144">
        <f t="shared" si="7"/>
        <v>31672</v>
      </c>
      <c r="AH46" s="135"/>
      <c r="AI46" s="135"/>
      <c r="AJ46" s="135"/>
      <c r="AK46" s="135"/>
      <c r="AL46" s="143"/>
      <c r="AM46" s="198">
        <v>2000</v>
      </c>
      <c r="AN46" s="196"/>
      <c r="AO46" s="196"/>
      <c r="AP46" s="189">
        <f t="shared" si="4"/>
        <v>437052</v>
      </c>
      <c r="AQ46" s="190"/>
      <c r="AR46" s="190"/>
      <c r="AS46" s="190"/>
      <c r="AT46" s="191"/>
      <c r="AU46" s="192">
        <f t="shared" si="5"/>
        <v>432586</v>
      </c>
      <c r="AV46" s="193"/>
      <c r="AW46" s="193"/>
      <c r="AX46" s="193"/>
      <c r="AY46" s="194"/>
      <c r="AZ46" s="195">
        <f t="shared" si="8"/>
        <v>869638</v>
      </c>
      <c r="BA46" s="196"/>
      <c r="BB46" s="196"/>
      <c r="BC46" s="196"/>
      <c r="BD46" s="196"/>
      <c r="BE46" s="197"/>
    </row>
    <row r="47" spans="1:59" ht="18" customHeight="1" thickBot="1">
      <c r="A47" s="199">
        <v>39</v>
      </c>
      <c r="B47" s="200"/>
      <c r="C47" s="200"/>
      <c r="D47" s="201">
        <f t="shared" si="6"/>
        <v>19121</v>
      </c>
      <c r="E47" s="202"/>
      <c r="F47" s="202"/>
      <c r="G47" s="202"/>
      <c r="H47" s="203"/>
      <c r="I47" s="204">
        <f t="shared" si="0"/>
        <v>11136</v>
      </c>
      <c r="J47" s="205"/>
      <c r="K47" s="205"/>
      <c r="L47" s="205"/>
      <c r="M47" s="206"/>
      <c r="N47" s="207">
        <f t="shared" si="9"/>
        <v>30257</v>
      </c>
      <c r="O47" s="200"/>
      <c r="P47" s="200"/>
      <c r="Q47" s="200"/>
      <c r="R47" s="200"/>
      <c r="S47" s="208"/>
      <c r="T47" s="199">
        <v>79</v>
      </c>
      <c r="U47" s="200"/>
      <c r="V47" s="200"/>
      <c r="W47" s="201">
        <f t="shared" si="2"/>
        <v>19869</v>
      </c>
      <c r="X47" s="202"/>
      <c r="Y47" s="202"/>
      <c r="Z47" s="202"/>
      <c r="AA47" s="203"/>
      <c r="AB47" s="204">
        <f t="shared" si="3"/>
        <v>11840</v>
      </c>
      <c r="AC47" s="205"/>
      <c r="AD47" s="205"/>
      <c r="AE47" s="205"/>
      <c r="AF47" s="206"/>
      <c r="AG47" s="203">
        <f t="shared" si="7"/>
        <v>31709</v>
      </c>
      <c r="AH47" s="200"/>
      <c r="AI47" s="200"/>
      <c r="AJ47" s="200"/>
      <c r="AK47" s="200"/>
      <c r="AL47" s="208"/>
      <c r="AM47" s="218">
        <v>3000</v>
      </c>
      <c r="AN47" s="219"/>
      <c r="AO47" s="219"/>
      <c r="AP47" s="220">
        <f t="shared" si="4"/>
        <v>731852</v>
      </c>
      <c r="AQ47" s="221"/>
      <c r="AR47" s="221"/>
      <c r="AS47" s="221"/>
      <c r="AT47" s="222"/>
      <c r="AU47" s="223">
        <f t="shared" si="5"/>
        <v>738386</v>
      </c>
      <c r="AV47" s="224"/>
      <c r="AW47" s="224"/>
      <c r="AX47" s="224"/>
      <c r="AY47" s="225"/>
      <c r="AZ47" s="226">
        <f t="shared" si="8"/>
        <v>1470238</v>
      </c>
      <c r="BA47" s="219"/>
      <c r="BB47" s="219"/>
      <c r="BC47" s="219"/>
      <c r="BD47" s="219"/>
      <c r="BE47" s="227"/>
      <c r="BG47" t="s">
        <v>49</v>
      </c>
    </row>
    <row r="48" spans="1:59" ht="16.5" customHeight="1">
      <c r="A48" s="3"/>
      <c r="B48" s="3"/>
      <c r="C48" s="3"/>
      <c r="D48" s="228" t="s">
        <v>32</v>
      </c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G48" t="s">
        <v>50</v>
      </c>
    </row>
    <row r="49" spans="1:61" ht="16.5" customHeight="1">
      <c r="A49" s="6"/>
      <c r="B49" s="6"/>
      <c r="C49" s="7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</row>
    <row r="50" spans="1:61" ht="14.25" customHeight="1">
      <c r="A50" s="8"/>
      <c r="B50" s="8"/>
      <c r="C50" s="8"/>
      <c r="D50" s="8"/>
      <c r="E50" s="8"/>
      <c r="F50" s="216" t="s">
        <v>35</v>
      </c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5"/>
      <c r="AK50" s="216" t="s">
        <v>22</v>
      </c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</row>
    <row r="51" spans="1:61" ht="14.25" customHeight="1">
      <c r="A51" s="10"/>
      <c r="B51" s="10"/>
      <c r="C51" s="10"/>
      <c r="D51" s="10"/>
      <c r="E51" s="10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5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G51" s="24" t="s">
        <v>40</v>
      </c>
      <c r="BH51" s="80" t="s">
        <v>41</v>
      </c>
      <c r="BI51" s="18" t="s">
        <v>42</v>
      </c>
    </row>
    <row r="52" spans="1:61" ht="16.5" customHeight="1">
      <c r="A52" s="209" t="s">
        <v>7</v>
      </c>
      <c r="B52" s="210"/>
      <c r="C52" s="210"/>
      <c r="D52" s="211"/>
      <c r="E52" s="211" t="s">
        <v>9</v>
      </c>
      <c r="F52" s="212"/>
      <c r="G52" s="212"/>
      <c r="H52" s="212"/>
      <c r="I52" s="212"/>
      <c r="J52" s="212"/>
      <c r="K52" s="209"/>
      <c r="L52" s="209" t="s">
        <v>13</v>
      </c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1"/>
      <c r="AF52" s="209" t="s">
        <v>7</v>
      </c>
      <c r="AG52" s="210"/>
      <c r="AH52" s="210"/>
      <c r="AI52" s="210"/>
      <c r="AJ52" s="209" t="s">
        <v>23</v>
      </c>
      <c r="AK52" s="210"/>
      <c r="AL52" s="210"/>
      <c r="AM52" s="210"/>
      <c r="AN52" s="211"/>
      <c r="AO52" s="210" t="s">
        <v>20</v>
      </c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1"/>
      <c r="BG52" s="45">
        <v>6</v>
      </c>
      <c r="BH52" s="82">
        <v>17</v>
      </c>
      <c r="BI52" s="62">
        <v>231</v>
      </c>
    </row>
    <row r="53" spans="1:61" ht="16.5" customHeight="1">
      <c r="A53" s="209"/>
      <c r="B53" s="210"/>
      <c r="C53" s="210"/>
      <c r="D53" s="211"/>
      <c r="E53" s="211" t="s">
        <v>1</v>
      </c>
      <c r="F53" s="212"/>
      <c r="G53" s="212"/>
      <c r="H53" s="212" t="s">
        <v>10</v>
      </c>
      <c r="I53" s="212"/>
      <c r="J53" s="212"/>
      <c r="K53" s="209"/>
      <c r="L53" s="237" t="s">
        <v>1</v>
      </c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6"/>
      <c r="Y53" s="237" t="s">
        <v>10</v>
      </c>
      <c r="Z53" s="235"/>
      <c r="AA53" s="235"/>
      <c r="AB53" s="236"/>
      <c r="AF53" s="209"/>
      <c r="AG53" s="210"/>
      <c r="AH53" s="210"/>
      <c r="AI53" s="210"/>
      <c r="AJ53" s="229" t="s">
        <v>10</v>
      </c>
      <c r="AK53" s="230"/>
      <c r="AL53" s="230"/>
      <c r="AM53" s="230"/>
      <c r="AN53" s="231"/>
      <c r="AO53" s="235" t="s">
        <v>1</v>
      </c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6"/>
      <c r="BB53" s="237" t="s">
        <v>10</v>
      </c>
      <c r="BC53" s="235"/>
      <c r="BD53" s="235"/>
      <c r="BE53" s="236"/>
      <c r="BG53" s="45">
        <v>20</v>
      </c>
      <c r="BH53" s="82">
        <v>137</v>
      </c>
      <c r="BI53" s="62">
        <v>231</v>
      </c>
    </row>
    <row r="54" spans="1:61" ht="16.5" customHeight="1">
      <c r="A54" s="209"/>
      <c r="B54" s="210"/>
      <c r="C54" s="210"/>
      <c r="D54" s="211"/>
      <c r="E54" s="211"/>
      <c r="F54" s="212"/>
      <c r="G54" s="212"/>
      <c r="H54" s="212"/>
      <c r="I54" s="212"/>
      <c r="J54" s="212"/>
      <c r="K54" s="209"/>
      <c r="L54" s="232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4"/>
      <c r="Y54" s="213" t="s">
        <v>15</v>
      </c>
      <c r="Z54" s="214"/>
      <c r="AA54" s="214"/>
      <c r="AB54" s="215"/>
      <c r="AF54" s="209"/>
      <c r="AG54" s="210"/>
      <c r="AH54" s="210"/>
      <c r="AI54" s="210"/>
      <c r="AJ54" s="232"/>
      <c r="AK54" s="233"/>
      <c r="AL54" s="233"/>
      <c r="AM54" s="233"/>
      <c r="AN54" s="234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4"/>
      <c r="BB54" s="213" t="s">
        <v>15</v>
      </c>
      <c r="BC54" s="214"/>
      <c r="BD54" s="214"/>
      <c r="BE54" s="215"/>
      <c r="BG54" s="45">
        <v>30</v>
      </c>
      <c r="BH54" s="82">
        <v>160</v>
      </c>
      <c r="BI54" s="62">
        <v>231</v>
      </c>
    </row>
    <row r="55" spans="1:61" ht="13.5" customHeight="1">
      <c r="A55" s="52"/>
      <c r="B55" s="53"/>
      <c r="C55" s="53"/>
      <c r="D55" s="54"/>
      <c r="E55" s="52"/>
      <c r="F55" s="53"/>
      <c r="G55" s="54"/>
      <c r="H55" s="76"/>
      <c r="I55" s="70"/>
      <c r="J55" s="70"/>
      <c r="K55" s="71"/>
      <c r="L55" s="95">
        <v>1</v>
      </c>
      <c r="M55" s="95"/>
      <c r="N55" s="95"/>
      <c r="O55" s="117" t="s">
        <v>14</v>
      </c>
      <c r="P55" s="117"/>
      <c r="Q55" s="27" t="s">
        <v>11</v>
      </c>
      <c r="R55" s="95">
        <f>6*$W$67*2</f>
        <v>120</v>
      </c>
      <c r="S55" s="95"/>
      <c r="T55" s="95"/>
      <c r="U55" s="117" t="s">
        <v>14</v>
      </c>
      <c r="V55" s="117"/>
      <c r="W55" s="117" t="s">
        <v>12</v>
      </c>
      <c r="X55" s="238"/>
      <c r="Y55" s="131">
        <f>VLOOKUP(R55/$W$67/2,料金[#All],2)</f>
        <v>17</v>
      </c>
      <c r="Z55" s="132"/>
      <c r="AA55" s="132"/>
      <c r="AB55" s="28" t="s">
        <v>6</v>
      </c>
      <c r="AC55" s="29"/>
      <c r="AD55" s="29"/>
      <c r="AE55" s="29"/>
      <c r="AF55" s="30"/>
      <c r="AG55" s="31"/>
      <c r="AH55" s="31"/>
      <c r="AI55" s="31"/>
      <c r="AJ55" s="32"/>
      <c r="AK55" s="31"/>
      <c r="AL55" s="33"/>
      <c r="AM55" s="33"/>
      <c r="AN55" s="34"/>
      <c r="AO55" s="95">
        <v>1</v>
      </c>
      <c r="AP55" s="95"/>
      <c r="AQ55" s="95"/>
      <c r="AR55" s="117" t="s">
        <v>14</v>
      </c>
      <c r="AS55" s="117"/>
      <c r="AT55" s="27" t="s">
        <v>11</v>
      </c>
      <c r="AU55" s="95">
        <f>6*$W$67*2</f>
        <v>120</v>
      </c>
      <c r="AV55" s="95"/>
      <c r="AW55" s="95"/>
      <c r="AX55" s="117" t="s">
        <v>14</v>
      </c>
      <c r="AY55" s="117"/>
      <c r="AZ55" s="117" t="s">
        <v>12</v>
      </c>
      <c r="BA55" s="238"/>
      <c r="BB55" s="245">
        <v>16</v>
      </c>
      <c r="BC55" s="246"/>
      <c r="BD55" s="246"/>
      <c r="BE55" s="28" t="s">
        <v>6</v>
      </c>
      <c r="BG55" s="45">
        <v>50</v>
      </c>
      <c r="BH55" s="82">
        <v>193</v>
      </c>
      <c r="BI55" s="62">
        <v>231</v>
      </c>
    </row>
    <row r="56" spans="1:61" ht="16.5" customHeight="1">
      <c r="A56" s="237" t="s">
        <v>8</v>
      </c>
      <c r="B56" s="235"/>
      <c r="C56" s="235"/>
      <c r="D56" s="236"/>
      <c r="E56" s="237" t="s">
        <v>19</v>
      </c>
      <c r="F56" s="235"/>
      <c r="G56" s="236"/>
      <c r="H56" s="239">
        <f>826*$W$67*2</f>
        <v>16520</v>
      </c>
      <c r="I56" s="240"/>
      <c r="J56" s="240"/>
      <c r="K56" s="77" t="s">
        <v>6</v>
      </c>
      <c r="L56" s="94">
        <f>R55+1</f>
        <v>121</v>
      </c>
      <c r="M56" s="94"/>
      <c r="N56" s="94"/>
      <c r="O56" s="117" t="s">
        <v>14</v>
      </c>
      <c r="P56" s="117"/>
      <c r="Q56" s="27" t="s">
        <v>11</v>
      </c>
      <c r="R56" s="95">
        <f>20*$W$67*2</f>
        <v>400</v>
      </c>
      <c r="S56" s="95"/>
      <c r="T56" s="95"/>
      <c r="U56" s="117" t="s">
        <v>14</v>
      </c>
      <c r="V56" s="117"/>
      <c r="W56" s="117" t="s">
        <v>12</v>
      </c>
      <c r="X56" s="117"/>
      <c r="Y56" s="131">
        <f>VLOOKUP(R56/$W$67/2,料金[#All],2)</f>
        <v>137</v>
      </c>
      <c r="Z56" s="132"/>
      <c r="AA56" s="132"/>
      <c r="AB56" s="28" t="s">
        <v>6</v>
      </c>
      <c r="AC56" s="29"/>
      <c r="AD56" s="29"/>
      <c r="AE56" s="29"/>
      <c r="AF56" s="30"/>
      <c r="AG56" s="31"/>
      <c r="AH56" s="31"/>
      <c r="AI56" s="31"/>
      <c r="AJ56" s="32"/>
      <c r="AK56" s="31"/>
      <c r="AL56" s="33"/>
      <c r="AM56" s="33"/>
      <c r="AN56" s="34"/>
      <c r="AO56" s="128">
        <f t="shared" ref="AO56:AO63" si="10">AU55+1</f>
        <v>121</v>
      </c>
      <c r="AP56" s="128"/>
      <c r="AQ56" s="128"/>
      <c r="AR56" s="133" t="s">
        <v>14</v>
      </c>
      <c r="AS56" s="133"/>
      <c r="AT56" s="35" t="s">
        <v>11</v>
      </c>
      <c r="AU56" s="95">
        <f>20*$W$67*2</f>
        <v>400</v>
      </c>
      <c r="AV56" s="95"/>
      <c r="AW56" s="95"/>
      <c r="AX56" s="133" t="s">
        <v>14</v>
      </c>
      <c r="AY56" s="133"/>
      <c r="AZ56" s="133" t="s">
        <v>12</v>
      </c>
      <c r="BA56" s="241"/>
      <c r="BB56" s="245">
        <v>143</v>
      </c>
      <c r="BC56" s="246"/>
      <c r="BD56" s="246"/>
      <c r="BE56" s="28" t="s">
        <v>6</v>
      </c>
      <c r="BG56" s="45">
        <v>100</v>
      </c>
      <c r="BH56" s="82">
        <v>231</v>
      </c>
      <c r="BI56" s="62">
        <v>231</v>
      </c>
    </row>
    <row r="57" spans="1:61" ht="16.5" customHeight="1">
      <c r="A57" s="67"/>
      <c r="B57" s="1"/>
      <c r="C57" s="1"/>
      <c r="D57" s="68"/>
      <c r="E57" s="67"/>
      <c r="F57" s="1"/>
      <c r="G57" s="68"/>
      <c r="H57" s="67"/>
      <c r="I57" s="1"/>
      <c r="J57" s="1"/>
      <c r="K57" s="68"/>
      <c r="L57" s="94">
        <f t="shared" ref="L57:L60" si="11">R56+1</f>
        <v>401</v>
      </c>
      <c r="M57" s="94"/>
      <c r="N57" s="94"/>
      <c r="O57" s="117" t="s">
        <v>14</v>
      </c>
      <c r="P57" s="117"/>
      <c r="Q57" s="27" t="s">
        <v>11</v>
      </c>
      <c r="R57" s="95">
        <f>30*$W$67*2</f>
        <v>600</v>
      </c>
      <c r="S57" s="95"/>
      <c r="T57" s="95"/>
      <c r="U57" s="117" t="s">
        <v>14</v>
      </c>
      <c r="V57" s="117"/>
      <c r="W57" s="133" t="s">
        <v>12</v>
      </c>
      <c r="X57" s="133"/>
      <c r="Y57" s="131">
        <f>VLOOKUP(R57/$W$67/2,料金[#All],2)</f>
        <v>160</v>
      </c>
      <c r="Z57" s="132"/>
      <c r="AA57" s="132"/>
      <c r="AB57" s="36" t="s">
        <v>6</v>
      </c>
      <c r="AC57" s="29"/>
      <c r="AD57" s="29"/>
      <c r="AE57" s="29"/>
      <c r="AF57" s="25"/>
      <c r="AG57" s="26"/>
      <c r="AH57" s="26"/>
      <c r="AI57" s="26"/>
      <c r="AJ57" s="32"/>
      <c r="AK57" s="31"/>
      <c r="AL57" s="33"/>
      <c r="AM57" s="33"/>
      <c r="AN57" s="34"/>
      <c r="AO57" s="128">
        <f t="shared" si="10"/>
        <v>401</v>
      </c>
      <c r="AP57" s="128"/>
      <c r="AQ57" s="128"/>
      <c r="AR57" s="133" t="s">
        <v>14</v>
      </c>
      <c r="AS57" s="133"/>
      <c r="AT57" s="35" t="s">
        <v>11</v>
      </c>
      <c r="AU57" s="95">
        <f>30*$W$67*2</f>
        <v>600</v>
      </c>
      <c r="AV57" s="95"/>
      <c r="AW57" s="95"/>
      <c r="AX57" s="133" t="s">
        <v>14</v>
      </c>
      <c r="AY57" s="133"/>
      <c r="AZ57" s="133" t="s">
        <v>12</v>
      </c>
      <c r="BA57" s="241"/>
      <c r="BB57" s="243">
        <v>171</v>
      </c>
      <c r="BC57" s="244"/>
      <c r="BD57" s="244"/>
      <c r="BE57" s="36" t="s">
        <v>6</v>
      </c>
      <c r="BG57" s="45">
        <v>200</v>
      </c>
      <c r="BH57" s="82">
        <v>268</v>
      </c>
      <c r="BI57" s="62">
        <v>268</v>
      </c>
    </row>
    <row r="58" spans="1:61" ht="16.5" customHeight="1">
      <c r="A58" s="67"/>
      <c r="B58" s="1"/>
      <c r="C58" s="1"/>
      <c r="D58" s="68"/>
      <c r="E58" s="67"/>
      <c r="F58" s="1"/>
      <c r="G58" s="68"/>
      <c r="H58" s="67"/>
      <c r="I58" s="1"/>
      <c r="J58" s="1"/>
      <c r="K58" s="68"/>
      <c r="L58" s="94">
        <f t="shared" si="11"/>
        <v>601</v>
      </c>
      <c r="M58" s="94"/>
      <c r="N58" s="94"/>
      <c r="O58" s="117" t="s">
        <v>14</v>
      </c>
      <c r="P58" s="117"/>
      <c r="Q58" s="27" t="s">
        <v>11</v>
      </c>
      <c r="R58" s="95">
        <f>50*$W$67*2</f>
        <v>1000</v>
      </c>
      <c r="S58" s="95"/>
      <c r="T58" s="95"/>
      <c r="U58" s="117" t="s">
        <v>16</v>
      </c>
      <c r="V58" s="117"/>
      <c r="W58" s="133" t="s">
        <v>12</v>
      </c>
      <c r="X58" s="133"/>
      <c r="Y58" s="131">
        <f>VLOOKUP(R58/$W$67/2,料金[#All],2)</f>
        <v>193</v>
      </c>
      <c r="Z58" s="132"/>
      <c r="AA58" s="132"/>
      <c r="AB58" s="36" t="s">
        <v>6</v>
      </c>
      <c r="AC58" s="29"/>
      <c r="AD58" s="29"/>
      <c r="AE58" s="29"/>
      <c r="AF58" s="37"/>
      <c r="AG58" s="38"/>
      <c r="AH58" s="38"/>
      <c r="AI58" s="38"/>
      <c r="AJ58" s="37"/>
      <c r="AK58" s="38"/>
      <c r="AL58" s="38"/>
      <c r="AM58" s="38"/>
      <c r="AN58" s="39"/>
      <c r="AO58" s="128">
        <f t="shared" si="10"/>
        <v>601</v>
      </c>
      <c r="AP58" s="128"/>
      <c r="AQ58" s="128"/>
      <c r="AR58" s="133" t="s">
        <v>16</v>
      </c>
      <c r="AS58" s="133"/>
      <c r="AT58" s="35" t="s">
        <v>11</v>
      </c>
      <c r="AU58" s="95">
        <f>50*$W$67*2</f>
        <v>1000</v>
      </c>
      <c r="AV58" s="95"/>
      <c r="AW58" s="95"/>
      <c r="AX58" s="133" t="s">
        <v>14</v>
      </c>
      <c r="AY58" s="133"/>
      <c r="AZ58" s="133" t="s">
        <v>12</v>
      </c>
      <c r="BA58" s="241"/>
      <c r="BB58" s="243">
        <v>199</v>
      </c>
      <c r="BC58" s="244"/>
      <c r="BD58" s="244"/>
      <c r="BE58" s="36" t="s">
        <v>6</v>
      </c>
      <c r="BG58" s="45">
        <v>1000</v>
      </c>
      <c r="BH58" s="50">
        <v>305</v>
      </c>
      <c r="BI58" s="62">
        <v>305</v>
      </c>
    </row>
    <row r="59" spans="1:61" ht="16.5" customHeight="1">
      <c r="A59" s="72"/>
      <c r="B59" s="9"/>
      <c r="C59" s="9"/>
      <c r="D59" s="73"/>
      <c r="E59" s="74"/>
      <c r="F59" s="11"/>
      <c r="G59" s="12"/>
      <c r="H59" s="30"/>
      <c r="I59" s="33"/>
      <c r="J59" s="33"/>
      <c r="K59" s="78"/>
      <c r="L59" s="94">
        <f t="shared" si="11"/>
        <v>1001</v>
      </c>
      <c r="M59" s="94"/>
      <c r="N59" s="94"/>
      <c r="O59" s="117" t="s">
        <v>14</v>
      </c>
      <c r="P59" s="117"/>
      <c r="Q59" s="27" t="s">
        <v>11</v>
      </c>
      <c r="R59" s="95">
        <f>100*$W$67*2</f>
        <v>2000</v>
      </c>
      <c r="S59" s="95"/>
      <c r="T59" s="95"/>
      <c r="U59" s="117" t="s">
        <v>16</v>
      </c>
      <c r="V59" s="117"/>
      <c r="W59" s="133" t="s">
        <v>12</v>
      </c>
      <c r="X59" s="133"/>
      <c r="Y59" s="131">
        <f>VLOOKUP(R59/$W$67/2,料金[#All],2)</f>
        <v>231</v>
      </c>
      <c r="Z59" s="132"/>
      <c r="AA59" s="132"/>
      <c r="AB59" s="36" t="s">
        <v>6</v>
      </c>
      <c r="AC59" s="29"/>
      <c r="AD59" s="29"/>
      <c r="AE59" s="29"/>
      <c r="AF59" s="247" t="s">
        <v>21</v>
      </c>
      <c r="AG59" s="248"/>
      <c r="AH59" s="248"/>
      <c r="AI59" s="248"/>
      <c r="AJ59" s="30"/>
      <c r="AK59" s="248">
        <f>475*$W$67*2</f>
        <v>9500</v>
      </c>
      <c r="AL59" s="248"/>
      <c r="AM59" s="248"/>
      <c r="AN59" s="40" t="s">
        <v>6</v>
      </c>
      <c r="AO59" s="128">
        <f t="shared" si="10"/>
        <v>1001</v>
      </c>
      <c r="AP59" s="128"/>
      <c r="AQ59" s="128"/>
      <c r="AR59" s="133" t="s">
        <v>16</v>
      </c>
      <c r="AS59" s="133"/>
      <c r="AT59" s="35" t="s">
        <v>11</v>
      </c>
      <c r="AU59" s="95">
        <f>100*$W$67*2</f>
        <v>2000</v>
      </c>
      <c r="AV59" s="95"/>
      <c r="AW59" s="95"/>
      <c r="AX59" s="133" t="s">
        <v>14</v>
      </c>
      <c r="AY59" s="133"/>
      <c r="AZ59" s="133" t="s">
        <v>12</v>
      </c>
      <c r="BA59" s="241"/>
      <c r="BB59" s="243">
        <v>228</v>
      </c>
      <c r="BC59" s="244"/>
      <c r="BD59" s="244"/>
      <c r="BE59" s="36" t="s">
        <v>6</v>
      </c>
      <c r="BG59" s="69">
        <v>1001</v>
      </c>
      <c r="BH59" s="83">
        <v>305</v>
      </c>
      <c r="BI59" s="66">
        <v>324</v>
      </c>
    </row>
    <row r="60" spans="1:61" ht="16.5" customHeight="1">
      <c r="A60" s="72"/>
      <c r="B60" s="1"/>
      <c r="C60" s="1"/>
      <c r="D60" s="68"/>
      <c r="E60" s="67"/>
      <c r="F60" s="1"/>
      <c r="G60" s="68"/>
      <c r="H60" s="67"/>
      <c r="I60" s="1"/>
      <c r="J60" s="1"/>
      <c r="K60" s="68"/>
      <c r="L60" s="94">
        <f t="shared" si="11"/>
        <v>2001</v>
      </c>
      <c r="M60" s="94"/>
      <c r="N60" s="94"/>
      <c r="O60" s="133" t="s">
        <v>14</v>
      </c>
      <c r="P60" s="133"/>
      <c r="Q60" s="35" t="s">
        <v>11</v>
      </c>
      <c r="R60" s="242">
        <f>200*$W$67*2</f>
        <v>4000</v>
      </c>
      <c r="S60" s="242"/>
      <c r="T60" s="242"/>
      <c r="U60" s="133" t="s">
        <v>14</v>
      </c>
      <c r="V60" s="133"/>
      <c r="W60" s="133" t="s">
        <v>12</v>
      </c>
      <c r="X60" s="241"/>
      <c r="Y60" s="131">
        <f>VLOOKUP(R60/$W$67/2,料金[#All],2)</f>
        <v>268</v>
      </c>
      <c r="Z60" s="132"/>
      <c r="AA60" s="132"/>
      <c r="AB60" s="28" t="s">
        <v>6</v>
      </c>
      <c r="AC60" s="29"/>
      <c r="AD60" s="29"/>
      <c r="AE60" s="29"/>
      <c r="AF60" s="30"/>
      <c r="AG60" s="31"/>
      <c r="AH60" s="26"/>
      <c r="AI60" s="26"/>
      <c r="AJ60" s="25"/>
      <c r="AK60" s="26"/>
      <c r="AL60" s="26"/>
      <c r="AM60" s="26"/>
      <c r="AN60" s="41"/>
      <c r="AO60" s="128">
        <f t="shared" si="10"/>
        <v>2001</v>
      </c>
      <c r="AP60" s="128"/>
      <c r="AQ60" s="128"/>
      <c r="AR60" s="133" t="s">
        <v>16</v>
      </c>
      <c r="AS60" s="133"/>
      <c r="AT60" s="35" t="s">
        <v>11</v>
      </c>
      <c r="AU60" s="242">
        <f>200*$W$67*2</f>
        <v>4000</v>
      </c>
      <c r="AV60" s="242"/>
      <c r="AW60" s="242"/>
      <c r="AX60" s="133" t="s">
        <v>14</v>
      </c>
      <c r="AY60" s="133"/>
      <c r="AZ60" s="133" t="s">
        <v>12</v>
      </c>
      <c r="BA60" s="241"/>
      <c r="BB60" s="243">
        <v>278</v>
      </c>
      <c r="BC60" s="244"/>
      <c r="BD60" s="244"/>
      <c r="BE60" s="36" t="s">
        <v>6</v>
      </c>
    </row>
    <row r="61" spans="1:61" ht="16.5" customHeight="1">
      <c r="A61" s="57"/>
      <c r="B61" s="55"/>
      <c r="C61" s="55"/>
      <c r="D61" s="56"/>
      <c r="E61" s="74"/>
      <c r="F61" s="11"/>
      <c r="G61" s="12"/>
      <c r="H61" s="30"/>
      <c r="I61" s="33"/>
      <c r="J61" s="33"/>
      <c r="K61" s="34"/>
      <c r="L61" s="94">
        <f t="shared" ref="L61" si="12">R60+1</f>
        <v>4001</v>
      </c>
      <c r="M61" s="94"/>
      <c r="N61" s="94"/>
      <c r="O61" s="133" t="s">
        <v>14</v>
      </c>
      <c r="P61" s="133"/>
      <c r="Q61" s="35" t="s">
        <v>11</v>
      </c>
      <c r="R61" s="242">
        <f>1000*$W$67*2</f>
        <v>20000</v>
      </c>
      <c r="S61" s="242"/>
      <c r="T61" s="242"/>
      <c r="U61" s="133" t="s">
        <v>14</v>
      </c>
      <c r="V61" s="133"/>
      <c r="W61" s="133" t="s">
        <v>12</v>
      </c>
      <c r="X61" s="241"/>
      <c r="Y61" s="131">
        <f>VLOOKUP(R61/$W$67/2,料金[#All],2)</f>
        <v>305</v>
      </c>
      <c r="Z61" s="132"/>
      <c r="AA61" s="132"/>
      <c r="AB61" s="36" t="s">
        <v>6</v>
      </c>
      <c r="AC61" s="29"/>
      <c r="AD61" s="29"/>
      <c r="AE61" s="29"/>
      <c r="AF61" s="37"/>
      <c r="AG61" s="38"/>
      <c r="AH61" s="46"/>
      <c r="AI61" s="46"/>
      <c r="AJ61" s="47"/>
      <c r="AK61" s="46"/>
      <c r="AL61" s="46"/>
      <c r="AM61" s="46"/>
      <c r="AN61" s="39"/>
      <c r="AO61" s="128">
        <f t="shared" si="10"/>
        <v>4001</v>
      </c>
      <c r="AP61" s="128"/>
      <c r="AQ61" s="128"/>
      <c r="AR61" s="133" t="s">
        <v>16</v>
      </c>
      <c r="AS61" s="133"/>
      <c r="AT61" s="35" t="s">
        <v>11</v>
      </c>
      <c r="AU61" s="242">
        <f>500*$W$67*2</f>
        <v>10000</v>
      </c>
      <c r="AV61" s="242"/>
      <c r="AW61" s="242"/>
      <c r="AX61" s="133" t="s">
        <v>14</v>
      </c>
      <c r="AY61" s="133"/>
      <c r="AZ61" s="133" t="s">
        <v>12</v>
      </c>
      <c r="BA61" s="241"/>
      <c r="BB61" s="243">
        <v>317</v>
      </c>
      <c r="BC61" s="244"/>
      <c r="BD61" s="244"/>
      <c r="BE61" s="36" t="s">
        <v>6</v>
      </c>
    </row>
    <row r="62" spans="1:61" ht="16.5" customHeight="1">
      <c r="A62" s="18"/>
      <c r="B62" s="19"/>
      <c r="C62" s="20"/>
      <c r="D62" s="21"/>
      <c r="E62" s="75"/>
      <c r="F62" s="20"/>
      <c r="G62" s="21"/>
      <c r="H62" s="42"/>
      <c r="I62" s="43"/>
      <c r="J62" s="43"/>
      <c r="K62" s="79"/>
      <c r="L62" s="128">
        <f>R61+1</f>
        <v>20001</v>
      </c>
      <c r="M62" s="128"/>
      <c r="N62" s="128"/>
      <c r="O62" s="44" t="s">
        <v>24</v>
      </c>
      <c r="P62" s="44"/>
      <c r="Q62" s="44"/>
      <c r="R62" s="129">
        <f>L62+1</f>
        <v>20002</v>
      </c>
      <c r="S62" s="130"/>
      <c r="T62" s="130"/>
      <c r="U62" s="44"/>
      <c r="V62" s="44"/>
      <c r="W62" s="44"/>
      <c r="X62" s="45"/>
      <c r="Y62" s="131">
        <f>VLOOKUP(R62/$W$67/2,料金[#All],2)</f>
        <v>305</v>
      </c>
      <c r="Z62" s="132"/>
      <c r="AA62" s="132"/>
      <c r="AB62" s="36" t="s">
        <v>6</v>
      </c>
      <c r="AC62" s="59"/>
      <c r="AD62" s="59"/>
      <c r="AE62" s="60"/>
      <c r="AF62" s="30"/>
      <c r="AG62" s="31"/>
      <c r="AH62" s="31"/>
      <c r="AI62" s="31"/>
      <c r="AJ62" s="48"/>
      <c r="AK62" s="31"/>
      <c r="AL62" s="31"/>
      <c r="AM62" s="31"/>
      <c r="AN62" s="49"/>
      <c r="AO62" s="128">
        <f t="shared" si="10"/>
        <v>10001</v>
      </c>
      <c r="AP62" s="128"/>
      <c r="AQ62" s="128"/>
      <c r="AR62" s="133" t="s">
        <v>16</v>
      </c>
      <c r="AS62" s="133"/>
      <c r="AT62" s="35" t="s">
        <v>11</v>
      </c>
      <c r="AU62" s="242">
        <f>1000*$W$67*2</f>
        <v>20000</v>
      </c>
      <c r="AV62" s="242"/>
      <c r="AW62" s="242"/>
      <c r="AX62" s="133" t="s">
        <v>14</v>
      </c>
      <c r="AY62" s="133"/>
      <c r="AZ62" s="133" t="s">
        <v>12</v>
      </c>
      <c r="BA62" s="241"/>
      <c r="BB62" s="243">
        <v>357</v>
      </c>
      <c r="BC62" s="244"/>
      <c r="BD62" s="244"/>
      <c r="BE62" s="36" t="s">
        <v>6</v>
      </c>
      <c r="BG62" s="24" t="s">
        <v>26</v>
      </c>
      <c r="BH62" s="18" t="s">
        <v>9</v>
      </c>
      <c r="BI62" s="81" t="s">
        <v>39</v>
      </c>
    </row>
    <row r="63" spans="1:61" ht="16.5" customHeight="1">
      <c r="A63" s="114" t="s">
        <v>36</v>
      </c>
      <c r="B63" s="115"/>
      <c r="C63" s="115"/>
      <c r="D63" s="115"/>
      <c r="E63" s="118" t="s">
        <v>37</v>
      </c>
      <c r="F63" s="119"/>
      <c r="G63" s="119"/>
      <c r="H63" s="122">
        <v>17850</v>
      </c>
      <c r="I63" s="123"/>
      <c r="J63" s="123"/>
      <c r="K63" s="126" t="s">
        <v>6</v>
      </c>
      <c r="L63" s="114" t="s">
        <v>38</v>
      </c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262"/>
      <c r="Y63" s="258">
        <v>154</v>
      </c>
      <c r="Z63" s="259"/>
      <c r="AA63" s="259"/>
      <c r="AB63" s="126" t="s">
        <v>6</v>
      </c>
      <c r="AC63" s="59"/>
      <c r="AD63" s="59"/>
      <c r="AE63" s="60"/>
      <c r="AF63" s="18"/>
      <c r="AG63" s="19"/>
      <c r="AH63" s="19"/>
      <c r="AI63" s="19"/>
      <c r="AJ63" s="18"/>
      <c r="AK63" s="19"/>
      <c r="AL63" s="19"/>
      <c r="AM63" s="19"/>
      <c r="AN63" s="24"/>
      <c r="AO63" s="252">
        <f t="shared" si="10"/>
        <v>20001</v>
      </c>
      <c r="AP63" s="252"/>
      <c r="AQ63" s="252"/>
      <c r="AR63" s="22" t="s">
        <v>25</v>
      </c>
      <c r="AS63" s="22"/>
      <c r="AT63" s="22"/>
      <c r="AU63" s="84"/>
      <c r="AV63" s="85"/>
      <c r="AW63" s="85"/>
      <c r="AX63" s="22"/>
      <c r="AY63" s="22"/>
      <c r="AZ63" s="22"/>
      <c r="BA63" s="23"/>
      <c r="BB63" s="245">
        <v>395</v>
      </c>
      <c r="BC63" s="246"/>
      <c r="BD63" s="246"/>
      <c r="BE63" s="17" t="s">
        <v>6</v>
      </c>
      <c r="BG63" s="61">
        <v>13</v>
      </c>
      <c r="BH63" s="63">
        <v>826</v>
      </c>
      <c r="BI63" s="63">
        <v>68</v>
      </c>
    </row>
    <row r="64" spans="1:61" ht="16.5" customHeight="1">
      <c r="A64" s="116"/>
      <c r="B64" s="117"/>
      <c r="C64" s="117"/>
      <c r="D64" s="117"/>
      <c r="E64" s="120"/>
      <c r="F64" s="121"/>
      <c r="G64" s="121"/>
      <c r="H64" s="124"/>
      <c r="I64" s="125"/>
      <c r="J64" s="125"/>
      <c r="K64" s="127"/>
      <c r="L64" s="116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238"/>
      <c r="Y64" s="260"/>
      <c r="Z64" s="261"/>
      <c r="AA64" s="261"/>
      <c r="AB64" s="127"/>
      <c r="AF64" s="212" t="s">
        <v>44</v>
      </c>
      <c r="AG64" s="212"/>
      <c r="AH64" s="212"/>
      <c r="AI64" s="212"/>
      <c r="AJ64" s="253" t="s">
        <v>45</v>
      </c>
      <c r="AK64" s="253"/>
      <c r="AL64" s="253"/>
      <c r="AM64" s="253"/>
      <c r="AN64" s="253"/>
      <c r="AO64" s="212" t="s">
        <v>46</v>
      </c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54">
        <v>34</v>
      </c>
      <c r="BC64" s="255"/>
      <c r="BD64" s="255"/>
      <c r="BE64" s="263" t="s">
        <v>47</v>
      </c>
      <c r="BG64" s="61">
        <v>20</v>
      </c>
      <c r="BH64" s="63">
        <v>826</v>
      </c>
      <c r="BI64" s="63">
        <v>100</v>
      </c>
    </row>
    <row r="65" spans="2:61" ht="16.5" customHeight="1">
      <c r="AF65" s="212"/>
      <c r="AG65" s="212"/>
      <c r="AH65" s="212"/>
      <c r="AI65" s="212"/>
      <c r="AJ65" s="253"/>
      <c r="AK65" s="253"/>
      <c r="AL65" s="253"/>
      <c r="AM65" s="253"/>
      <c r="AN65" s="253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56"/>
      <c r="BC65" s="257"/>
      <c r="BD65" s="257"/>
      <c r="BE65" s="264"/>
      <c r="BG65" s="61">
        <v>25</v>
      </c>
      <c r="BH65" s="63">
        <v>2350</v>
      </c>
      <c r="BI65" s="63">
        <v>152</v>
      </c>
    </row>
    <row r="66" spans="2:61" ht="17.25" customHeight="1" thickBot="1">
      <c r="AG66" s="58" t="s">
        <v>33</v>
      </c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G66" s="61">
        <v>30</v>
      </c>
      <c r="BH66" s="63">
        <v>3550</v>
      </c>
      <c r="BI66" s="63">
        <v>189</v>
      </c>
    </row>
    <row r="67" spans="2:61" ht="17.25" customHeight="1">
      <c r="B67" s="96" t="s">
        <v>55</v>
      </c>
      <c r="C67" s="97"/>
      <c r="D67" s="97"/>
      <c r="E67" s="97"/>
      <c r="F67" s="97"/>
      <c r="G67" s="97"/>
      <c r="H67" s="98"/>
      <c r="I67" s="102" t="s">
        <v>51</v>
      </c>
      <c r="J67" s="103"/>
      <c r="K67" s="103"/>
      <c r="L67" s="103"/>
      <c r="M67" s="103"/>
      <c r="N67" s="103"/>
      <c r="O67" s="104"/>
      <c r="P67" s="96" t="s">
        <v>52</v>
      </c>
      <c r="Q67" s="97"/>
      <c r="R67" s="97"/>
      <c r="S67" s="97"/>
      <c r="T67" s="97"/>
      <c r="U67" s="97"/>
      <c r="V67" s="98"/>
      <c r="W67" s="249">
        <v>10</v>
      </c>
      <c r="X67" s="249"/>
      <c r="Y67" s="249"/>
      <c r="Z67" s="249"/>
      <c r="AA67" s="249"/>
      <c r="AB67" s="110" t="s">
        <v>53</v>
      </c>
      <c r="AC67" s="11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G67" s="61">
        <v>40</v>
      </c>
      <c r="BH67" s="63">
        <v>7350</v>
      </c>
      <c r="BI67" s="63">
        <v>286</v>
      </c>
    </row>
    <row r="68" spans="2:61" ht="17.25" customHeight="1" thickBot="1">
      <c r="B68" s="99"/>
      <c r="C68" s="100"/>
      <c r="D68" s="100"/>
      <c r="E68" s="100"/>
      <c r="F68" s="100"/>
      <c r="G68" s="100"/>
      <c r="H68" s="101"/>
      <c r="I68" s="105"/>
      <c r="J68" s="106"/>
      <c r="K68" s="106"/>
      <c r="L68" s="106"/>
      <c r="M68" s="106"/>
      <c r="N68" s="106"/>
      <c r="O68" s="107"/>
      <c r="P68" s="99"/>
      <c r="Q68" s="100"/>
      <c r="R68" s="100"/>
      <c r="S68" s="100"/>
      <c r="T68" s="100"/>
      <c r="U68" s="100"/>
      <c r="V68" s="101"/>
      <c r="W68" s="250"/>
      <c r="X68" s="250"/>
      <c r="Y68" s="250"/>
      <c r="Z68" s="250"/>
      <c r="AA68" s="250"/>
      <c r="AB68" s="112"/>
      <c r="AC68" s="113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G68" s="61">
        <v>50</v>
      </c>
      <c r="BH68" s="63">
        <v>12350</v>
      </c>
      <c r="BI68" s="63">
        <v>1281</v>
      </c>
    </row>
    <row r="69" spans="2:61" ht="17.25" customHeight="1">
      <c r="B69" s="96" t="s">
        <v>54</v>
      </c>
      <c r="C69" s="97"/>
      <c r="D69" s="97"/>
      <c r="E69" s="97"/>
      <c r="F69" s="97"/>
      <c r="G69" s="97"/>
      <c r="H69" s="98"/>
      <c r="I69" s="108">
        <v>20</v>
      </c>
      <c r="J69" s="108"/>
      <c r="K69" s="108"/>
      <c r="L69" s="108"/>
      <c r="M69" s="108"/>
      <c r="N69" s="110" t="s">
        <v>27</v>
      </c>
      <c r="O69" s="111"/>
      <c r="P69" s="88">
        <f>VLOOKUP(I69,基本料金メーター使用料[#All],3)*2</f>
        <v>200</v>
      </c>
      <c r="Q69" s="89"/>
      <c r="R69" s="89"/>
      <c r="S69" s="89"/>
      <c r="T69" s="89"/>
      <c r="U69" s="90"/>
      <c r="V69" s="86" t="s">
        <v>48</v>
      </c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G69" s="61">
        <v>75</v>
      </c>
      <c r="BH69" s="63">
        <v>37350</v>
      </c>
      <c r="BI69" s="63">
        <v>1710</v>
      </c>
    </row>
    <row r="70" spans="2:61" ht="13.5" customHeight="1" thickBot="1">
      <c r="B70" s="99"/>
      <c r="C70" s="100"/>
      <c r="D70" s="100"/>
      <c r="E70" s="100"/>
      <c r="F70" s="100"/>
      <c r="G70" s="100"/>
      <c r="H70" s="101"/>
      <c r="I70" s="109"/>
      <c r="J70" s="109"/>
      <c r="K70" s="109"/>
      <c r="L70" s="109"/>
      <c r="M70" s="109"/>
      <c r="N70" s="112"/>
      <c r="O70" s="113"/>
      <c r="P70" s="91"/>
      <c r="Q70" s="92"/>
      <c r="R70" s="92"/>
      <c r="S70" s="92"/>
      <c r="T70" s="92"/>
      <c r="U70" s="93"/>
      <c r="V70" s="87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1"/>
      <c r="AT70" s="1"/>
      <c r="AU70" s="1"/>
      <c r="BG70" s="61">
        <v>100</v>
      </c>
      <c r="BH70" s="63">
        <v>37350</v>
      </c>
      <c r="BI70" s="63">
        <v>2406</v>
      </c>
    </row>
    <row r="71" spans="2:61" ht="13.5" customHeight="1">
      <c r="BG71" s="64">
        <v>150</v>
      </c>
      <c r="BH71" s="65">
        <v>37350</v>
      </c>
      <c r="BI71" s="65">
        <v>5951</v>
      </c>
    </row>
    <row r="72" spans="2:61">
      <c r="BG72" s="64">
        <v>200</v>
      </c>
      <c r="BH72" s="65">
        <v>37350</v>
      </c>
      <c r="BI72" s="65">
        <v>7934</v>
      </c>
    </row>
    <row r="73" spans="2:61" ht="13.5" customHeight="1"/>
    <row r="74" spans="2:61" ht="13.5" customHeight="1"/>
  </sheetData>
  <sheetProtection sheet="1" objects="1" scenarios="1"/>
  <protectedRanges>
    <protectedRange sqref="I67:M70" name="口径"/>
    <protectedRange sqref="W67:AA68" name="範囲1"/>
  </protectedRanges>
  <mergeCells count="648">
    <mergeCell ref="W67:AA68"/>
    <mergeCell ref="AB67:AC68"/>
    <mergeCell ref="AE1:BE3"/>
    <mergeCell ref="AF4:BE4"/>
    <mergeCell ref="AF5:BE5"/>
    <mergeCell ref="R60:T60"/>
    <mergeCell ref="W61:X61"/>
    <mergeCell ref="Y61:AA61"/>
    <mergeCell ref="U60:V60"/>
    <mergeCell ref="BB63:BD63"/>
    <mergeCell ref="AO63:AQ63"/>
    <mergeCell ref="AF64:AI65"/>
    <mergeCell ref="AJ64:AN65"/>
    <mergeCell ref="AO64:BA65"/>
    <mergeCell ref="BB64:BD65"/>
    <mergeCell ref="Y63:AA64"/>
    <mergeCell ref="AB63:AB64"/>
    <mergeCell ref="L63:X64"/>
    <mergeCell ref="BE64:BE65"/>
    <mergeCell ref="Y55:AA55"/>
    <mergeCell ref="U58:V58"/>
    <mergeCell ref="AR62:AS62"/>
    <mergeCell ref="AR61:AS61"/>
    <mergeCell ref="AK59:AM59"/>
    <mergeCell ref="AZ59:BA59"/>
    <mergeCell ref="BB61:BD61"/>
    <mergeCell ref="AX62:AY62"/>
    <mergeCell ref="AZ62:BA62"/>
    <mergeCell ref="BB62:BD62"/>
    <mergeCell ref="AX60:AY60"/>
    <mergeCell ref="AX59:AY59"/>
    <mergeCell ref="BB59:BD59"/>
    <mergeCell ref="AZ61:BA61"/>
    <mergeCell ref="AZ60:BA60"/>
    <mergeCell ref="BB60:BD60"/>
    <mergeCell ref="AX61:AY61"/>
    <mergeCell ref="AR59:AS59"/>
    <mergeCell ref="AR60:AS60"/>
    <mergeCell ref="AU58:AW58"/>
    <mergeCell ref="AR57:AS57"/>
    <mergeCell ref="Y62:AA62"/>
    <mergeCell ref="AR58:AS58"/>
    <mergeCell ref="AU57:AW57"/>
    <mergeCell ref="AO59:AQ59"/>
    <mergeCell ref="AO58:AQ58"/>
    <mergeCell ref="AF59:AI59"/>
    <mergeCell ref="AO61:AQ61"/>
    <mergeCell ref="AU61:AW61"/>
    <mergeCell ref="AU60:AW60"/>
    <mergeCell ref="AU59:AW59"/>
    <mergeCell ref="Y60:AA60"/>
    <mergeCell ref="AO60:AQ60"/>
    <mergeCell ref="AO62:AQ62"/>
    <mergeCell ref="AU62:AW62"/>
    <mergeCell ref="AX56:AY56"/>
    <mergeCell ref="AZ56:BA56"/>
    <mergeCell ref="AO57:AQ57"/>
    <mergeCell ref="AZ58:BA58"/>
    <mergeCell ref="BB58:BD58"/>
    <mergeCell ref="AO56:AQ56"/>
    <mergeCell ref="AO55:AQ55"/>
    <mergeCell ref="AU56:AW56"/>
    <mergeCell ref="AU55:AW55"/>
    <mergeCell ref="BB57:BD57"/>
    <mergeCell ref="AR56:AS56"/>
    <mergeCell ref="BB56:BD56"/>
    <mergeCell ref="AR55:AS55"/>
    <mergeCell ref="AX55:AY55"/>
    <mergeCell ref="AZ55:BA55"/>
    <mergeCell ref="BB55:BD55"/>
    <mergeCell ref="AZ57:BA57"/>
    <mergeCell ref="AX57:AY57"/>
    <mergeCell ref="AX58:AY58"/>
    <mergeCell ref="O55:P55"/>
    <mergeCell ref="R55:T55"/>
    <mergeCell ref="L53:X54"/>
    <mergeCell ref="L55:N55"/>
    <mergeCell ref="A52:D54"/>
    <mergeCell ref="E52:K52"/>
    <mergeCell ref="U55:V55"/>
    <mergeCell ref="W55:X55"/>
    <mergeCell ref="O61:P61"/>
    <mergeCell ref="A56:D56"/>
    <mergeCell ref="E56:G56"/>
    <mergeCell ref="H56:J56"/>
    <mergeCell ref="U59:V59"/>
    <mergeCell ref="W56:X56"/>
    <mergeCell ref="L56:N56"/>
    <mergeCell ref="L57:N57"/>
    <mergeCell ref="L60:N60"/>
    <mergeCell ref="O60:P60"/>
    <mergeCell ref="U61:V61"/>
    <mergeCell ref="W60:X60"/>
    <mergeCell ref="L61:N61"/>
    <mergeCell ref="R61:T61"/>
    <mergeCell ref="AF52:AI54"/>
    <mergeCell ref="E53:G54"/>
    <mergeCell ref="H53:K54"/>
    <mergeCell ref="Y54:AB54"/>
    <mergeCell ref="AK50:AZ51"/>
    <mergeCell ref="AG47:AL47"/>
    <mergeCell ref="AM47:AO47"/>
    <mergeCell ref="AP47:AT47"/>
    <mergeCell ref="AU47:AY47"/>
    <mergeCell ref="W47:AA47"/>
    <mergeCell ref="AB47:AF47"/>
    <mergeCell ref="AZ47:BE47"/>
    <mergeCell ref="D48:BE49"/>
    <mergeCell ref="F50:U51"/>
    <mergeCell ref="AJ52:AN52"/>
    <mergeCell ref="AJ53:AN54"/>
    <mergeCell ref="AO53:BA54"/>
    <mergeCell ref="BB54:BE54"/>
    <mergeCell ref="BB53:BE53"/>
    <mergeCell ref="AO52:BE52"/>
    <mergeCell ref="L52:AB52"/>
    <mergeCell ref="Y53:AB53"/>
    <mergeCell ref="A47:C47"/>
    <mergeCell ref="D47:H47"/>
    <mergeCell ref="I47:M47"/>
    <mergeCell ref="N47:S47"/>
    <mergeCell ref="T47:V47"/>
    <mergeCell ref="AG46:AL46"/>
    <mergeCell ref="AM46:AO46"/>
    <mergeCell ref="AP46:AT46"/>
    <mergeCell ref="AU46:AY46"/>
    <mergeCell ref="AP45:AT45"/>
    <mergeCell ref="AU45:AY45"/>
    <mergeCell ref="AZ45:BE45"/>
    <mergeCell ref="A46:C46"/>
    <mergeCell ref="D46:H46"/>
    <mergeCell ref="I46:M46"/>
    <mergeCell ref="N46:S46"/>
    <mergeCell ref="T46:V46"/>
    <mergeCell ref="W46:AA46"/>
    <mergeCell ref="AB46:AF46"/>
    <mergeCell ref="AZ46:BE46"/>
    <mergeCell ref="A45:C45"/>
    <mergeCell ref="D45:H45"/>
    <mergeCell ref="I45:M45"/>
    <mergeCell ref="N45:S45"/>
    <mergeCell ref="T45:V45"/>
    <mergeCell ref="W45:AA45"/>
    <mergeCell ref="AB45:AF45"/>
    <mergeCell ref="AG45:AL45"/>
    <mergeCell ref="AM45:AO45"/>
    <mergeCell ref="W44:AA44"/>
    <mergeCell ref="AB44:AF44"/>
    <mergeCell ref="AG44:AL44"/>
    <mergeCell ref="AM44:AO44"/>
    <mergeCell ref="AZ43:BE43"/>
    <mergeCell ref="A44:C44"/>
    <mergeCell ref="D44:H44"/>
    <mergeCell ref="I44:M44"/>
    <mergeCell ref="N44:S44"/>
    <mergeCell ref="T44:V44"/>
    <mergeCell ref="AP44:AT44"/>
    <mergeCell ref="AU44:AY44"/>
    <mergeCell ref="AG43:AL43"/>
    <mergeCell ref="AM43:AO43"/>
    <mergeCell ref="AZ44:BE44"/>
    <mergeCell ref="AP42:AT42"/>
    <mergeCell ref="AU42:AY42"/>
    <mergeCell ref="AZ42:BE42"/>
    <mergeCell ref="A43:C43"/>
    <mergeCell ref="D43:H43"/>
    <mergeCell ref="I43:M43"/>
    <mergeCell ref="N43:S43"/>
    <mergeCell ref="T43:V43"/>
    <mergeCell ref="W43:AA43"/>
    <mergeCell ref="AB43:AF43"/>
    <mergeCell ref="AP43:AT43"/>
    <mergeCell ref="AU43:AY43"/>
    <mergeCell ref="A42:C42"/>
    <mergeCell ref="D42:H42"/>
    <mergeCell ref="I42:M42"/>
    <mergeCell ref="N42:S42"/>
    <mergeCell ref="T42:V42"/>
    <mergeCell ref="W42:AA42"/>
    <mergeCell ref="AB42:AF42"/>
    <mergeCell ref="AG42:AL42"/>
    <mergeCell ref="AM42:AO42"/>
    <mergeCell ref="W41:AA41"/>
    <mergeCell ref="AB41:AF41"/>
    <mergeCell ref="AG41:AL41"/>
    <mergeCell ref="AM41:AO41"/>
    <mergeCell ref="AZ40:BE40"/>
    <mergeCell ref="A41:C41"/>
    <mergeCell ref="D41:H41"/>
    <mergeCell ref="I41:M41"/>
    <mergeCell ref="N41:S41"/>
    <mergeCell ref="T41:V41"/>
    <mergeCell ref="AP41:AT41"/>
    <mergeCell ref="AU41:AY41"/>
    <mergeCell ref="AG40:AL40"/>
    <mergeCell ref="AM40:AO40"/>
    <mergeCell ref="AZ41:BE41"/>
    <mergeCell ref="AP39:AT39"/>
    <mergeCell ref="AU39:AY39"/>
    <mergeCell ref="AZ39:BE39"/>
    <mergeCell ref="A40:C40"/>
    <mergeCell ref="D40:H40"/>
    <mergeCell ref="I40:M40"/>
    <mergeCell ref="N40:S40"/>
    <mergeCell ref="T40:V40"/>
    <mergeCell ref="W40:AA40"/>
    <mergeCell ref="AB40:AF40"/>
    <mergeCell ref="AP40:AT40"/>
    <mergeCell ref="AU40:AY40"/>
    <mergeCell ref="A39:C39"/>
    <mergeCell ref="D39:H39"/>
    <mergeCell ref="I39:M39"/>
    <mergeCell ref="N39:S39"/>
    <mergeCell ref="T39:V39"/>
    <mergeCell ref="W39:AA39"/>
    <mergeCell ref="AB39:AF39"/>
    <mergeCell ref="AG39:AL39"/>
    <mergeCell ref="AM39:AO39"/>
    <mergeCell ref="W38:AA38"/>
    <mergeCell ref="AB38:AF38"/>
    <mergeCell ref="AG38:AL38"/>
    <mergeCell ref="AM38:AO38"/>
    <mergeCell ref="AZ37:BE37"/>
    <mergeCell ref="A38:C38"/>
    <mergeCell ref="D38:H38"/>
    <mergeCell ref="I38:M38"/>
    <mergeCell ref="N38:S38"/>
    <mergeCell ref="T38:V38"/>
    <mergeCell ref="AP38:AT38"/>
    <mergeCell ref="AU38:AY38"/>
    <mergeCell ref="AG37:AL37"/>
    <mergeCell ref="AM37:AO37"/>
    <mergeCell ref="AZ38:BE38"/>
    <mergeCell ref="AP36:AT36"/>
    <mergeCell ref="AU36:AY36"/>
    <mergeCell ref="AZ36:BE36"/>
    <mergeCell ref="A37:C37"/>
    <mergeCell ref="D37:H37"/>
    <mergeCell ref="I37:M37"/>
    <mergeCell ref="N37:S37"/>
    <mergeCell ref="T37:V37"/>
    <mergeCell ref="W37:AA37"/>
    <mergeCell ref="AB37:AF37"/>
    <mergeCell ref="AP37:AT37"/>
    <mergeCell ref="AU37:AY37"/>
    <mergeCell ref="A36:C36"/>
    <mergeCell ref="D36:H36"/>
    <mergeCell ref="I36:M36"/>
    <mergeCell ref="N36:S36"/>
    <mergeCell ref="T36:V36"/>
    <mergeCell ref="W36:AA36"/>
    <mergeCell ref="AB36:AF36"/>
    <mergeCell ref="AG36:AL36"/>
    <mergeCell ref="AM36:AO36"/>
    <mergeCell ref="W35:AA35"/>
    <mergeCell ref="AB35:AF35"/>
    <mergeCell ref="AG35:AL35"/>
    <mergeCell ref="AM35:AO35"/>
    <mergeCell ref="AZ34:BE34"/>
    <mergeCell ref="A35:C35"/>
    <mergeCell ref="D35:H35"/>
    <mergeCell ref="I35:M35"/>
    <mergeCell ref="N35:S35"/>
    <mergeCell ref="T35:V35"/>
    <mergeCell ref="AP35:AT35"/>
    <mergeCell ref="AU35:AY35"/>
    <mergeCell ref="AG34:AL34"/>
    <mergeCell ref="AM34:AO34"/>
    <mergeCell ref="AZ35:BE35"/>
    <mergeCell ref="AP33:AT33"/>
    <mergeCell ref="AU33:AY33"/>
    <mergeCell ref="AZ33:BE33"/>
    <mergeCell ref="A34:C34"/>
    <mergeCell ref="D34:H34"/>
    <mergeCell ref="I34:M34"/>
    <mergeCell ref="N34:S34"/>
    <mergeCell ref="T34:V34"/>
    <mergeCell ref="W34:AA34"/>
    <mergeCell ref="AB34:AF34"/>
    <mergeCell ref="AP34:AT34"/>
    <mergeCell ref="AU34:AY34"/>
    <mergeCell ref="A33:C33"/>
    <mergeCell ref="D33:H33"/>
    <mergeCell ref="I33:M33"/>
    <mergeCell ref="N33:S33"/>
    <mergeCell ref="T33:V33"/>
    <mergeCell ref="W33:AA33"/>
    <mergeCell ref="AB33:AF33"/>
    <mergeCell ref="AG33:AL33"/>
    <mergeCell ref="AM33:AO33"/>
    <mergeCell ref="W32:AA32"/>
    <mergeCell ref="AB32:AF32"/>
    <mergeCell ref="AG32:AL32"/>
    <mergeCell ref="AM32:AO32"/>
    <mergeCell ref="AZ31:BE31"/>
    <mergeCell ref="A32:C32"/>
    <mergeCell ref="D32:H32"/>
    <mergeCell ref="I32:M32"/>
    <mergeCell ref="N32:S32"/>
    <mergeCell ref="T32:V32"/>
    <mergeCell ref="AP32:AT32"/>
    <mergeCell ref="AU32:AY32"/>
    <mergeCell ref="AG31:AL31"/>
    <mergeCell ref="AM31:AO31"/>
    <mergeCell ref="AZ32:BE32"/>
    <mergeCell ref="AP30:AT30"/>
    <mergeCell ref="AU30:AY30"/>
    <mergeCell ref="AZ30:BE30"/>
    <mergeCell ref="A31:C31"/>
    <mergeCell ref="D31:H31"/>
    <mergeCell ref="I31:M31"/>
    <mergeCell ref="N31:S31"/>
    <mergeCell ref="T31:V31"/>
    <mergeCell ref="W31:AA31"/>
    <mergeCell ref="AB31:AF31"/>
    <mergeCell ref="AP31:AT31"/>
    <mergeCell ref="AU31:AY31"/>
    <mergeCell ref="A30:C30"/>
    <mergeCell ref="D30:H30"/>
    <mergeCell ref="I30:M30"/>
    <mergeCell ref="N30:S30"/>
    <mergeCell ref="T30:V30"/>
    <mergeCell ref="W30:AA30"/>
    <mergeCell ref="AB30:AF30"/>
    <mergeCell ref="AG30:AL30"/>
    <mergeCell ref="AM30:AO30"/>
    <mergeCell ref="W29:AA29"/>
    <mergeCell ref="AB29:AF29"/>
    <mergeCell ref="AG29:AL29"/>
    <mergeCell ref="AM29:AO29"/>
    <mergeCell ref="AZ28:BE28"/>
    <mergeCell ref="A29:C29"/>
    <mergeCell ref="D29:H29"/>
    <mergeCell ref="I29:M29"/>
    <mergeCell ref="N29:S29"/>
    <mergeCell ref="T29:V29"/>
    <mergeCell ref="AP29:AT29"/>
    <mergeCell ref="AU29:AY29"/>
    <mergeCell ref="AG28:AL28"/>
    <mergeCell ref="AM28:AO28"/>
    <mergeCell ref="AZ29:BE29"/>
    <mergeCell ref="AP27:AT27"/>
    <mergeCell ref="AU27:AY27"/>
    <mergeCell ref="AZ27:BE27"/>
    <mergeCell ref="A28:C28"/>
    <mergeCell ref="D28:H28"/>
    <mergeCell ref="I28:M28"/>
    <mergeCell ref="N28:S28"/>
    <mergeCell ref="T28:V28"/>
    <mergeCell ref="W28:AA28"/>
    <mergeCell ref="AB28:AF28"/>
    <mergeCell ref="AP28:AT28"/>
    <mergeCell ref="AU28:AY28"/>
    <mergeCell ref="A27:C27"/>
    <mergeCell ref="D27:H27"/>
    <mergeCell ref="I27:M27"/>
    <mergeCell ref="N27:S27"/>
    <mergeCell ref="T27:V27"/>
    <mergeCell ref="W27:AA27"/>
    <mergeCell ref="AB27:AF27"/>
    <mergeCell ref="AG27:AL27"/>
    <mergeCell ref="AM27:AO27"/>
    <mergeCell ref="W26:AA26"/>
    <mergeCell ref="AB26:AF26"/>
    <mergeCell ref="AG26:AL26"/>
    <mergeCell ref="AM26:AO26"/>
    <mergeCell ref="AZ25:BE25"/>
    <mergeCell ref="A26:C26"/>
    <mergeCell ref="D26:H26"/>
    <mergeCell ref="I26:M26"/>
    <mergeCell ref="N26:S26"/>
    <mergeCell ref="T26:V26"/>
    <mergeCell ref="AP26:AT26"/>
    <mergeCell ref="AU26:AY26"/>
    <mergeCell ref="AG25:AL25"/>
    <mergeCell ref="AM25:AO25"/>
    <mergeCell ref="AZ26:BE26"/>
    <mergeCell ref="A25:C25"/>
    <mergeCell ref="D25:H25"/>
    <mergeCell ref="I25:M25"/>
    <mergeCell ref="N25:S25"/>
    <mergeCell ref="T25:V25"/>
    <mergeCell ref="W25:AA25"/>
    <mergeCell ref="AB25:AF25"/>
    <mergeCell ref="AP25:AT25"/>
    <mergeCell ref="AU25:AY25"/>
    <mergeCell ref="AZ23:BE23"/>
    <mergeCell ref="A24:C24"/>
    <mergeCell ref="D24:H24"/>
    <mergeCell ref="I24:M24"/>
    <mergeCell ref="N24:S24"/>
    <mergeCell ref="T24:V24"/>
    <mergeCell ref="W24:AA24"/>
    <mergeCell ref="AB24:AF24"/>
    <mergeCell ref="AG24:AL24"/>
    <mergeCell ref="AM24:AO24"/>
    <mergeCell ref="AU23:AY23"/>
    <mergeCell ref="AP24:AT24"/>
    <mergeCell ref="AU24:AY24"/>
    <mergeCell ref="AZ24:BE24"/>
    <mergeCell ref="AP22:AT22"/>
    <mergeCell ref="AU22:AY22"/>
    <mergeCell ref="W23:AA23"/>
    <mergeCell ref="AB23:AF23"/>
    <mergeCell ref="AG23:AL23"/>
    <mergeCell ref="AM23:AO23"/>
    <mergeCell ref="A23:C23"/>
    <mergeCell ref="D23:H23"/>
    <mergeCell ref="I23:M23"/>
    <mergeCell ref="N23:S23"/>
    <mergeCell ref="T23:V23"/>
    <mergeCell ref="AP23:AT23"/>
    <mergeCell ref="A21:C21"/>
    <mergeCell ref="D21:H21"/>
    <mergeCell ref="I21:M21"/>
    <mergeCell ref="N21:S21"/>
    <mergeCell ref="T21:V21"/>
    <mergeCell ref="AP20:AT20"/>
    <mergeCell ref="AU20:AY20"/>
    <mergeCell ref="AZ21:BE21"/>
    <mergeCell ref="A22:C22"/>
    <mergeCell ref="D22:H22"/>
    <mergeCell ref="I22:M22"/>
    <mergeCell ref="N22:S22"/>
    <mergeCell ref="T22:V22"/>
    <mergeCell ref="W22:AA22"/>
    <mergeCell ref="AB22:AF22"/>
    <mergeCell ref="AZ22:BE22"/>
    <mergeCell ref="W21:AA21"/>
    <mergeCell ref="AB21:AF21"/>
    <mergeCell ref="AG21:AL21"/>
    <mergeCell ref="AM21:AO21"/>
    <mergeCell ref="AP21:AT21"/>
    <mergeCell ref="AU21:AY21"/>
    <mergeCell ref="AG22:AL22"/>
    <mergeCell ref="AM22:AO22"/>
    <mergeCell ref="AM19:AO19"/>
    <mergeCell ref="AP19:AT19"/>
    <mergeCell ref="AU19:AY19"/>
    <mergeCell ref="AZ19:BE19"/>
    <mergeCell ref="A20:C20"/>
    <mergeCell ref="D20:H20"/>
    <mergeCell ref="I20:M20"/>
    <mergeCell ref="N20:S20"/>
    <mergeCell ref="T20:V20"/>
    <mergeCell ref="A19:C19"/>
    <mergeCell ref="D19:H19"/>
    <mergeCell ref="I19:M19"/>
    <mergeCell ref="N19:S19"/>
    <mergeCell ref="T19:V19"/>
    <mergeCell ref="W20:AA20"/>
    <mergeCell ref="AB20:AF20"/>
    <mergeCell ref="AG20:AL20"/>
    <mergeCell ref="AM20:AO20"/>
    <mergeCell ref="AZ20:BE20"/>
    <mergeCell ref="AU17:AY17"/>
    <mergeCell ref="AZ17:BE17"/>
    <mergeCell ref="AM18:AO18"/>
    <mergeCell ref="AP18:AT18"/>
    <mergeCell ref="AU18:AY18"/>
    <mergeCell ref="AZ18:BE18"/>
    <mergeCell ref="AP16:AT16"/>
    <mergeCell ref="AU16:AY16"/>
    <mergeCell ref="AZ16:BE16"/>
    <mergeCell ref="AM17:AO17"/>
    <mergeCell ref="AP17:AT17"/>
    <mergeCell ref="AZ15:BE15"/>
    <mergeCell ref="A16:C16"/>
    <mergeCell ref="D16:H16"/>
    <mergeCell ref="I16:M16"/>
    <mergeCell ref="N16:S16"/>
    <mergeCell ref="T16:V16"/>
    <mergeCell ref="W16:AA16"/>
    <mergeCell ref="AB16:AF16"/>
    <mergeCell ref="AP14:AT14"/>
    <mergeCell ref="AU14:AY14"/>
    <mergeCell ref="AZ14:BE14"/>
    <mergeCell ref="A15:C15"/>
    <mergeCell ref="D15:H15"/>
    <mergeCell ref="I15:M15"/>
    <mergeCell ref="N15:S15"/>
    <mergeCell ref="T15:V15"/>
    <mergeCell ref="W15:AA15"/>
    <mergeCell ref="AB15:AF15"/>
    <mergeCell ref="AG15:AL15"/>
    <mergeCell ref="AG16:AL16"/>
    <mergeCell ref="AM15:AO15"/>
    <mergeCell ref="AM16:AO16"/>
    <mergeCell ref="AP15:AT15"/>
    <mergeCell ref="AU15:AY15"/>
    <mergeCell ref="I12:M12"/>
    <mergeCell ref="AM11:AO11"/>
    <mergeCell ref="AP12:AT12"/>
    <mergeCell ref="AU13:AY13"/>
    <mergeCell ref="AZ13:BE13"/>
    <mergeCell ref="A14:C14"/>
    <mergeCell ref="D14:H14"/>
    <mergeCell ref="N14:S14"/>
    <mergeCell ref="T14:V14"/>
    <mergeCell ref="W14:AA14"/>
    <mergeCell ref="AB14:AF14"/>
    <mergeCell ref="AG14:AL14"/>
    <mergeCell ref="AM14:AO14"/>
    <mergeCell ref="I13:M13"/>
    <mergeCell ref="I14:M14"/>
    <mergeCell ref="AG13:AL13"/>
    <mergeCell ref="AM13:AO13"/>
    <mergeCell ref="AP13:AT13"/>
    <mergeCell ref="T13:V13"/>
    <mergeCell ref="W13:AA13"/>
    <mergeCell ref="AB13:AF13"/>
    <mergeCell ref="AB10:AF10"/>
    <mergeCell ref="AM9:AO9"/>
    <mergeCell ref="W9:AA9"/>
    <mergeCell ref="AU11:AY11"/>
    <mergeCell ref="AZ11:BE11"/>
    <mergeCell ref="A12:C12"/>
    <mergeCell ref="D12:H12"/>
    <mergeCell ref="N12:S12"/>
    <mergeCell ref="T12:V12"/>
    <mergeCell ref="W12:AA12"/>
    <mergeCell ref="AB12:AF12"/>
    <mergeCell ref="AG12:AL12"/>
    <mergeCell ref="A11:C11"/>
    <mergeCell ref="D11:H11"/>
    <mergeCell ref="N11:S11"/>
    <mergeCell ref="T11:V11"/>
    <mergeCell ref="W11:AA11"/>
    <mergeCell ref="AB11:AF11"/>
    <mergeCell ref="AG11:AL11"/>
    <mergeCell ref="AP11:AT11"/>
    <mergeCell ref="AM12:AO12"/>
    <mergeCell ref="AU12:AY12"/>
    <mergeCell ref="AZ12:BE12"/>
    <mergeCell ref="I11:M11"/>
    <mergeCell ref="W7:AA7"/>
    <mergeCell ref="AB7:AF7"/>
    <mergeCell ref="T8:V8"/>
    <mergeCell ref="AU9:AY9"/>
    <mergeCell ref="AZ9:BE9"/>
    <mergeCell ref="A10:C10"/>
    <mergeCell ref="D10:H10"/>
    <mergeCell ref="N10:S10"/>
    <mergeCell ref="T10:V10"/>
    <mergeCell ref="I10:M10"/>
    <mergeCell ref="AM10:AO10"/>
    <mergeCell ref="AU10:AY10"/>
    <mergeCell ref="AZ10:BE10"/>
    <mergeCell ref="A9:C9"/>
    <mergeCell ref="D9:H9"/>
    <mergeCell ref="N9:S9"/>
    <mergeCell ref="T9:V9"/>
    <mergeCell ref="AB9:AF9"/>
    <mergeCell ref="AG9:AL9"/>
    <mergeCell ref="AG10:AL10"/>
    <mergeCell ref="AP10:AT10"/>
    <mergeCell ref="AP9:AT9"/>
    <mergeCell ref="I9:M9"/>
    <mergeCell ref="W10:AA10"/>
    <mergeCell ref="A1:AD3"/>
    <mergeCell ref="I8:M8"/>
    <mergeCell ref="AU7:AY7"/>
    <mergeCell ref="AZ7:BE7"/>
    <mergeCell ref="AU8:AY8"/>
    <mergeCell ref="AZ8:BE8"/>
    <mergeCell ref="A7:C7"/>
    <mergeCell ref="D7:H7"/>
    <mergeCell ref="I7:M7"/>
    <mergeCell ref="N7:S7"/>
    <mergeCell ref="A8:C8"/>
    <mergeCell ref="D8:H8"/>
    <mergeCell ref="N8:S8"/>
    <mergeCell ref="AG8:AL8"/>
    <mergeCell ref="AG7:AL7"/>
    <mergeCell ref="AP7:AT7"/>
    <mergeCell ref="AP8:AT8"/>
    <mergeCell ref="AM7:AO7"/>
    <mergeCell ref="AM8:AO8"/>
    <mergeCell ref="W8:AA8"/>
    <mergeCell ref="AB8:AF8"/>
    <mergeCell ref="T7:V7"/>
    <mergeCell ref="A4:L5"/>
    <mergeCell ref="A6:C6"/>
    <mergeCell ref="D6:H6"/>
    <mergeCell ref="I6:M6"/>
    <mergeCell ref="N6:S6"/>
    <mergeCell ref="T6:V6"/>
    <mergeCell ref="W6:AA6"/>
    <mergeCell ref="AU6:AY6"/>
    <mergeCell ref="AZ6:BE6"/>
    <mergeCell ref="AB6:AF6"/>
    <mergeCell ref="AG6:AL6"/>
    <mergeCell ref="AP6:AT6"/>
    <mergeCell ref="AM6:AO6"/>
    <mergeCell ref="A18:C18"/>
    <mergeCell ref="D18:H18"/>
    <mergeCell ref="I18:M18"/>
    <mergeCell ref="N18:S18"/>
    <mergeCell ref="AG18:AL18"/>
    <mergeCell ref="W19:AA19"/>
    <mergeCell ref="AB19:AF19"/>
    <mergeCell ref="A13:C13"/>
    <mergeCell ref="D13:H13"/>
    <mergeCell ref="N13:S13"/>
    <mergeCell ref="A17:C17"/>
    <mergeCell ref="D17:H17"/>
    <mergeCell ref="I17:M17"/>
    <mergeCell ref="N17:S17"/>
    <mergeCell ref="AB17:AF17"/>
    <mergeCell ref="AG17:AL17"/>
    <mergeCell ref="AG19:AL19"/>
    <mergeCell ref="AB18:AF18"/>
    <mergeCell ref="T18:V18"/>
    <mergeCell ref="W18:AA18"/>
    <mergeCell ref="T17:V17"/>
    <mergeCell ref="W17:AA17"/>
    <mergeCell ref="Y56:AA56"/>
    <mergeCell ref="W57:X57"/>
    <mergeCell ref="Y57:AA57"/>
    <mergeCell ref="W58:X58"/>
    <mergeCell ref="Y58:AA58"/>
    <mergeCell ref="W59:X59"/>
    <mergeCell ref="Y59:AA59"/>
    <mergeCell ref="O56:P56"/>
    <mergeCell ref="O57:P57"/>
    <mergeCell ref="O58:P58"/>
    <mergeCell ref="O59:P59"/>
    <mergeCell ref="U56:V56"/>
    <mergeCell ref="U57:V57"/>
    <mergeCell ref="P69:U70"/>
    <mergeCell ref="L58:N58"/>
    <mergeCell ref="L59:N59"/>
    <mergeCell ref="R56:T56"/>
    <mergeCell ref="R57:T57"/>
    <mergeCell ref="R58:T58"/>
    <mergeCell ref="R59:T59"/>
    <mergeCell ref="B67:H68"/>
    <mergeCell ref="I67:O68"/>
    <mergeCell ref="B69:H70"/>
    <mergeCell ref="I69:M70"/>
    <mergeCell ref="N69:O70"/>
    <mergeCell ref="A63:D64"/>
    <mergeCell ref="E63:G64"/>
    <mergeCell ref="H63:J64"/>
    <mergeCell ref="K63:K64"/>
    <mergeCell ref="P67:V68"/>
    <mergeCell ref="L62:N62"/>
    <mergeCell ref="R62:T62"/>
  </mergeCells>
  <phoneticPr fontId="2"/>
  <dataValidations count="2">
    <dataValidation type="list" allowBlank="1" showInputMessage="1" showErrorMessage="1" sqref="I69:M70">
      <formula1>$BG$63:$BG$72</formula1>
    </dataValidation>
    <dataValidation type="list" allowBlank="1" showInputMessage="1" showErrorMessage="1" sqref="I67:O68">
      <formula1>$BG$47:$BG$48</formula1>
    </dataValidation>
  </dataValidations>
  <printOptions horizontalCentered="1" verticalCentered="1"/>
  <pageMargins left="0.43307086614173229" right="0.43307086614173229" top="0.31496062992125984" bottom="0.31496062992125984" header="0.31496062992125984" footer="0.31496062992125984"/>
  <pageSetup paperSize="9" scale="73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泉南市水道部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水道部</dc:creator>
  <cp:lastModifiedBy>西川　幸作</cp:lastModifiedBy>
  <cp:lastPrinted>2025-03-17T00:33:13Z</cp:lastPrinted>
  <dcterms:created xsi:type="dcterms:W3CDTF">2000-06-22T06:43:42Z</dcterms:created>
  <dcterms:modified xsi:type="dcterms:W3CDTF">2025-04-08T06:45:30Z</dcterms:modified>
</cp:coreProperties>
</file>