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82EF46C0-CEE7-4EA5-8A49-5EF54A54E025}" xr6:coauthVersionLast="47" xr6:coauthVersionMax="47" xr10:uidLastSave="{00000000-0000-0000-0000-000000000000}"/>
  <workbookProtection workbookAlgorithmName="SHA-512" workbookHashValue="vhDF6Lo6xP0Gvw14bTfm29OJp/YX7SMO0EQk/tIPjyGdwY3k4XxDuL2Da8rc51VgEVo9BPh5eXVCDqhq7op1fg==" workbookSaltValue="4MOSYooKbNdu/X8BeDvzRw==" workbookSpinCount="100000" lockStructure="1"/>
  <bookViews>
    <workbookView xWindow="-120" yWindow="-120" windowWidth="20730" windowHeight="11040" xr2:uid="{00000000-000D-0000-FFFF-FFFF00000000}"/>
  </bookViews>
  <sheets>
    <sheet name="水道料金計算シート (１か月分)" sheetId="3" r:id="rId1"/>
    <sheet name="阪南_水道(１か月)" sheetId="4" state="hidden" r:id="rId2"/>
    <sheet name="阪南_下水道(１か月) " sheetId="5" state="hidden" r:id="rId3"/>
  </sheets>
  <definedNames>
    <definedName name="_xlnm.Print_Area" localSheetId="2">'阪南_下水道(１か月) '!$A$1:$H$23</definedName>
    <definedName name="_xlnm.Print_Area" localSheetId="0">'水道料金計算シート (１か月分)'!$A$1:$G$14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3" l="1"/>
  <c r="G3" i="5"/>
  <c r="F12" i="5" s="1"/>
  <c r="F13" i="5" s="1"/>
  <c r="G13" i="5" s="1"/>
  <c r="F23" i="5"/>
  <c r="G23" i="5" s="1"/>
  <c r="A23" i="5"/>
  <c r="A22" i="5"/>
  <c r="A21" i="5"/>
  <c r="A20" i="5"/>
  <c r="A19" i="5"/>
  <c r="A18" i="5"/>
  <c r="A17" i="5"/>
  <c r="A16" i="5"/>
  <c r="A15" i="5"/>
  <c r="A14" i="5"/>
  <c r="A13" i="5"/>
  <c r="D12" i="5"/>
  <c r="D13" i="5" s="1"/>
  <c r="D14" i="5" s="1"/>
  <c r="D15" i="5" s="1"/>
  <c r="D16" i="5" s="1"/>
  <c r="D17" i="5" s="1"/>
  <c r="D18" i="5" s="1"/>
  <c r="D19" i="5" s="1"/>
  <c r="D20" i="5" s="1"/>
  <c r="G3" i="4"/>
  <c r="F13" i="4" s="1"/>
  <c r="G4" i="4"/>
  <c r="G7" i="4" s="1"/>
  <c r="F22" i="4"/>
  <c r="G22" i="4" s="1"/>
  <c r="A22" i="4"/>
  <c r="A21" i="4"/>
  <c r="A20" i="4"/>
  <c r="A19" i="4"/>
  <c r="A18" i="4"/>
  <c r="A17" i="4"/>
  <c r="A16" i="4"/>
  <c r="A15" i="4"/>
  <c r="A14" i="4"/>
  <c r="D13" i="4"/>
  <c r="D14" i="4" s="1"/>
  <c r="D15" i="4" s="1"/>
  <c r="D16" i="4" s="1"/>
  <c r="D17" i="4" s="1"/>
  <c r="D18" i="4" s="1"/>
  <c r="D19" i="4" s="1"/>
  <c r="D20" i="4" s="1"/>
  <c r="D21" i="4" s="1"/>
  <c r="D22" i="4" s="1"/>
  <c r="D21" i="5" l="1"/>
  <c r="D22" i="5" s="1"/>
  <c r="D23" i="5"/>
  <c r="F14" i="5"/>
  <c r="G14" i="5" s="1"/>
  <c r="G12" i="5"/>
  <c r="G13" i="4"/>
  <c r="F14" i="4"/>
  <c r="G14" i="4" s="1"/>
  <c r="F15" i="5" l="1"/>
  <c r="G15" i="5" s="1"/>
  <c r="F15" i="4"/>
  <c r="F16" i="5" l="1"/>
  <c r="G15" i="4"/>
  <c r="F16" i="4"/>
  <c r="G16" i="5" l="1"/>
  <c r="F17" i="5"/>
  <c r="G17" i="5" s="1"/>
  <c r="G16" i="4"/>
  <c r="F17" i="4"/>
  <c r="G17" i="4" s="1"/>
  <c r="F18" i="4" l="1"/>
  <c r="G18" i="4" s="1"/>
  <c r="F18" i="5"/>
  <c r="G18" i="5" s="1"/>
  <c r="F19" i="4" l="1"/>
  <c r="F20" i="4" s="1"/>
  <c r="G20" i="4" s="1"/>
  <c r="F19" i="5"/>
  <c r="G19" i="5" s="1"/>
  <c r="F21" i="4" l="1"/>
  <c r="G21" i="4" s="1"/>
  <c r="G19" i="4"/>
  <c r="F20" i="5"/>
  <c r="G20" i="5" s="1"/>
  <c r="G8" i="4" l="1"/>
  <c r="G9" i="4" s="1"/>
  <c r="G10" i="4" s="1"/>
  <c r="F10" i="3" s="1"/>
  <c r="F21" i="5"/>
  <c r="G21" i="5" s="1"/>
  <c r="F22" i="5" l="1"/>
  <c r="G22" i="5" s="1"/>
  <c r="G7" i="5" s="1"/>
  <c r="G8" i="5" s="1"/>
  <c r="G9" i="5" s="1"/>
  <c r="F11" i="3" s="1"/>
  <c r="F12" i="3" l="1"/>
</calcChain>
</file>

<file path=xl/sharedStrings.xml><?xml version="1.0" encoding="utf-8"?>
<sst xmlns="http://schemas.openxmlformats.org/spreadsheetml/2006/main" count="63" uniqueCount="24">
  <si>
    <t>メーター口径</t>
    <rPh sb="4" eb="6">
      <t>コウケイ</t>
    </rPh>
    <phoneticPr fontId="3"/>
  </si>
  <si>
    <t>㎜</t>
    <phoneticPr fontId="3"/>
  </si>
  <si>
    <t>㎥</t>
    <phoneticPr fontId="3"/>
  </si>
  <si>
    <t>入力欄</t>
    <rPh sb="0" eb="3">
      <t>ニュウリョクラン</t>
    </rPh>
    <phoneticPr fontId="2"/>
  </si>
  <si>
    <t>合計(税込)</t>
    <rPh sb="0" eb="2">
      <t>ゴウケイ</t>
    </rPh>
    <rPh sb="3" eb="5">
      <t>ゼイコミ</t>
    </rPh>
    <phoneticPr fontId="2"/>
  </si>
  <si>
    <t>使用水量</t>
    <rPh sb="0" eb="2">
      <t>シヨウ</t>
    </rPh>
    <rPh sb="2" eb="4">
      <t>スイリョウ</t>
    </rPh>
    <phoneticPr fontId="3"/>
  </si>
  <si>
    <t>水道料金（税込）</t>
    <rPh sb="0" eb="4">
      <t>スイドウリョウキン</t>
    </rPh>
    <rPh sb="5" eb="6">
      <t>ゼイ</t>
    </rPh>
    <rPh sb="6" eb="7">
      <t>コミ</t>
    </rPh>
    <phoneticPr fontId="3"/>
  </si>
  <si>
    <t>下水道使用料（税込）</t>
    <rPh sb="0" eb="3">
      <t>ゲスイドウ</t>
    </rPh>
    <rPh sb="3" eb="6">
      <t>シヨウリョウ</t>
    </rPh>
    <rPh sb="7" eb="9">
      <t>ゼイコ</t>
    </rPh>
    <phoneticPr fontId="3"/>
  </si>
  <si>
    <t>水道料金計算基礎表(１か月分)</t>
    <rPh sb="0" eb="2">
      <t>スイドウ</t>
    </rPh>
    <rPh sb="2" eb="4">
      <t>リョウキン</t>
    </rPh>
    <rPh sb="4" eb="6">
      <t>ケイサン</t>
    </rPh>
    <rPh sb="6" eb="8">
      <t>キソ</t>
    </rPh>
    <rPh sb="8" eb="9">
      <t>ヒョウ</t>
    </rPh>
    <rPh sb="12" eb="14">
      <t>ゲツブン</t>
    </rPh>
    <phoneticPr fontId="3"/>
  </si>
  <si>
    <t>使用水量／月</t>
    <rPh sb="0" eb="2">
      <t>シヨウ</t>
    </rPh>
    <rPh sb="2" eb="4">
      <t>スイリョウ</t>
    </rPh>
    <rPh sb="5" eb="6">
      <t>ツキ</t>
    </rPh>
    <phoneticPr fontId="3"/>
  </si>
  <si>
    <t>㎥(１か月)</t>
    <rPh sb="4" eb="5">
      <t>ゲツ</t>
    </rPh>
    <phoneticPr fontId="3"/>
  </si>
  <si>
    <t>消費税率</t>
    <rPh sb="0" eb="4">
      <t>ショウヒゼイリツ</t>
    </rPh>
    <phoneticPr fontId="3"/>
  </si>
  <si>
    <t>基本料金</t>
    <rPh sb="0" eb="2">
      <t>キホン</t>
    </rPh>
    <rPh sb="2" eb="4">
      <t>リョウキン</t>
    </rPh>
    <phoneticPr fontId="3"/>
  </si>
  <si>
    <t>従量料金</t>
    <rPh sb="0" eb="2">
      <t>ジュウリョウ</t>
    </rPh>
    <rPh sb="2" eb="4">
      <t>リョウキン</t>
    </rPh>
    <phoneticPr fontId="3"/>
  </si>
  <si>
    <t>料金合計（税抜）</t>
    <rPh sb="0" eb="2">
      <t>リョウキン</t>
    </rPh>
    <rPh sb="2" eb="4">
      <t>ゴウケイ</t>
    </rPh>
    <rPh sb="5" eb="7">
      <t>ゼイヌキ</t>
    </rPh>
    <phoneticPr fontId="3"/>
  </si>
  <si>
    <t>料金合計（税込）</t>
    <rPh sb="0" eb="2">
      <t>リョウキン</t>
    </rPh>
    <rPh sb="2" eb="4">
      <t>ゴウケイ</t>
    </rPh>
    <rPh sb="5" eb="7">
      <t>ゼイコミ</t>
    </rPh>
    <phoneticPr fontId="3"/>
  </si>
  <si>
    <t>まで</t>
    <phoneticPr fontId="3"/>
  </si>
  <si>
    <t>単価</t>
    <rPh sb="0" eb="2">
      <t>タンカ</t>
    </rPh>
    <phoneticPr fontId="3"/>
  </si>
  <si>
    <t>水量㎥</t>
    <rPh sb="0" eb="2">
      <t>スイリョウ</t>
    </rPh>
    <phoneticPr fontId="3"/>
  </si>
  <si>
    <t>料金</t>
    <rPh sb="0" eb="2">
      <t>リョウキン</t>
    </rPh>
    <phoneticPr fontId="3"/>
  </si>
  <si>
    <t>口径</t>
    <rPh sb="0" eb="2">
      <t>コウケイ</t>
    </rPh>
    <phoneticPr fontId="3"/>
  </si>
  <si>
    <t>から</t>
    <phoneticPr fontId="3"/>
  </si>
  <si>
    <t>75以上</t>
    <rPh sb="2" eb="4">
      <t>イジョウ</t>
    </rPh>
    <phoneticPr fontId="3"/>
  </si>
  <si>
    <t>下水道使用料計算基礎表(１か月分)</t>
    <rPh sb="0" eb="1">
      <t>ゲ</t>
    </rPh>
    <rPh sb="1" eb="3">
      <t>スイドウ</t>
    </rPh>
    <rPh sb="3" eb="6">
      <t>シヨウリョウ</t>
    </rPh>
    <rPh sb="6" eb="8">
      <t>ケイサン</t>
    </rPh>
    <rPh sb="8" eb="10">
      <t>キソ</t>
    </rPh>
    <rPh sb="10" eb="11">
      <t>ヒョウ</t>
    </rPh>
    <rPh sb="14" eb="16">
      <t>ゲツブン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</si>
</sst>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¥&quot;* #,##0_ ;_ &quot;¥&quot;* \-#,##0_ ;_ &quot;¥&quot;* &quot;-&quot;_ ;_ @_ "/>
    <numFmt numFmtId="176" formatCode="&quot;＋&quot;#,##0;&quot;▲ &quot;#,##0"/>
    <numFmt numFmtId="177" formatCode="0_);[Red]\(0\)"/>
  </numFmts>
  <fonts count="14">
    <font>
      <sz val="11"/>
      <color theme="1"/>
      <name val="Yu Gothic"/>
      <family val="2"/>
      <scheme val="minor"/>
    </font>
    <font>
      <sz val="11"/>
      <color theme="1"/>
      <name val="ＭＳ ゴシック"/>
      <family val="2"/>
      <charset val="128"/>
    </font>
    <font>
      <sz val="6"/>
      <name val="Yu Gothic"/>
      <family val="3"/>
      <charset val="128"/>
      <scheme val="minor"/>
    </font>
    <font>
      <sz val="6"/>
      <name val="ＭＳ ゴシック"/>
      <family val="2"/>
      <charset val="128"/>
    </font>
    <font>
      <sz val="1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4"/>
      <color theme="1"/>
      <name val="ＭＳ ゴシック"/>
      <family val="2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4"/>
      <color rgb="FFFF0000"/>
      <name val="ＭＳ ゴシック"/>
      <family val="2"/>
      <charset val="128"/>
    </font>
    <font>
      <b/>
      <sz val="14"/>
      <color theme="1"/>
      <name val="Yu Gothic"/>
      <family val="2"/>
      <scheme val="minor"/>
    </font>
    <font>
      <b/>
      <sz val="11"/>
      <color theme="1"/>
      <name val="Yu Gothic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9">
    <xf numFmtId="0" fontId="0" fillId="0" borderId="0" xfId="0"/>
    <xf numFmtId="0" fontId="1" fillId="0" borderId="0" xfId="1" applyAlignment="1">
      <alignment horizontal="center" vertical="center"/>
    </xf>
    <xf numFmtId="42" fontId="1" fillId="0" borderId="0" xfId="1" applyNumberFormat="1" applyAlignment="1">
      <alignment horizontal="center" vertical="center"/>
    </xf>
    <xf numFmtId="42" fontId="1" fillId="0" borderId="0" xfId="1" applyNumberFormat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1" fillId="0" borderId="0" xfId="1">
      <alignment vertical="center"/>
    </xf>
    <xf numFmtId="0" fontId="1" fillId="0" borderId="5" xfId="1" applyBorder="1" applyAlignment="1">
      <alignment horizontal="centerContinuous" vertical="center"/>
    </xf>
    <xf numFmtId="0" fontId="5" fillId="0" borderId="0" xfId="1" applyFont="1" applyAlignment="1">
      <alignment horizontal="center" vertical="center"/>
    </xf>
    <xf numFmtId="42" fontId="4" fillId="0" borderId="0" xfId="1" applyNumberFormat="1" applyFont="1" applyAlignment="1">
      <alignment horizontal="right" vertical="center"/>
    </xf>
    <xf numFmtId="0" fontId="8" fillId="3" borderId="3" xfId="1" applyFont="1" applyFill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10" fillId="0" borderId="0" xfId="1" applyFont="1">
      <alignment vertical="center"/>
    </xf>
    <xf numFmtId="0" fontId="10" fillId="0" borderId="0" xfId="1" applyFont="1" applyAlignment="1">
      <alignment horizontal="center" vertical="center"/>
    </xf>
    <xf numFmtId="0" fontId="10" fillId="0" borderId="7" xfId="1" applyFont="1" applyBorder="1">
      <alignment vertical="center"/>
    </xf>
    <xf numFmtId="0" fontId="10" fillId="0" borderId="8" xfId="1" applyFont="1" applyBorder="1">
      <alignment vertical="center"/>
    </xf>
    <xf numFmtId="0" fontId="10" fillId="0" borderId="8" xfId="1" applyFont="1" applyBorder="1" applyAlignment="1">
      <alignment horizontal="center" vertical="center"/>
    </xf>
    <xf numFmtId="38" fontId="10" fillId="0" borderId="9" xfId="2" applyFont="1" applyFill="1" applyBorder="1" applyAlignment="1">
      <alignment horizontal="center" vertical="center"/>
    </xf>
    <xf numFmtId="0" fontId="10" fillId="0" borderId="10" xfId="1" applyFont="1" applyBorder="1">
      <alignment vertical="center"/>
    </xf>
    <xf numFmtId="0" fontId="10" fillId="0" borderId="11" xfId="1" applyFont="1" applyBorder="1">
      <alignment vertical="center"/>
    </xf>
    <xf numFmtId="0" fontId="10" fillId="0" borderId="11" xfId="1" applyFont="1" applyBorder="1" applyAlignment="1">
      <alignment horizontal="center" vertical="center"/>
    </xf>
    <xf numFmtId="38" fontId="10" fillId="0" borderId="12" xfId="2" applyFont="1" applyFill="1" applyBorder="1" applyAlignment="1">
      <alignment horizontal="center" vertical="center"/>
    </xf>
    <xf numFmtId="0" fontId="10" fillId="0" borderId="13" xfId="1" applyFont="1" applyBorder="1">
      <alignment vertical="center"/>
    </xf>
    <xf numFmtId="0" fontId="10" fillId="0" borderId="14" xfId="1" applyFont="1" applyBorder="1">
      <alignment vertical="center"/>
    </xf>
    <xf numFmtId="0" fontId="10" fillId="0" borderId="14" xfId="1" applyFont="1" applyBorder="1" applyAlignment="1">
      <alignment horizontal="center" vertical="center"/>
    </xf>
    <xf numFmtId="9" fontId="10" fillId="0" borderId="15" xfId="3" applyFont="1" applyFill="1" applyBorder="1" applyAlignment="1">
      <alignment horizontal="center" vertical="center"/>
    </xf>
    <xf numFmtId="38" fontId="10" fillId="0" borderId="9" xfId="2" applyFont="1" applyFill="1" applyBorder="1">
      <alignment vertical="center"/>
    </xf>
    <xf numFmtId="0" fontId="10" fillId="0" borderId="0" xfId="1" applyFont="1" applyAlignment="1">
      <alignment horizontal="right" vertical="center"/>
    </xf>
    <xf numFmtId="38" fontId="10" fillId="0" borderId="0" xfId="1" applyNumberFormat="1" applyFont="1">
      <alignment vertical="center"/>
    </xf>
    <xf numFmtId="0" fontId="10" fillId="0" borderId="16" xfId="1" applyFont="1" applyBorder="1">
      <alignment vertical="center"/>
    </xf>
    <xf numFmtId="0" fontId="10" fillId="0" borderId="17" xfId="1" applyFont="1" applyBorder="1">
      <alignment vertical="center"/>
    </xf>
    <xf numFmtId="0" fontId="10" fillId="0" borderId="17" xfId="1" applyFont="1" applyBorder="1" applyAlignment="1">
      <alignment horizontal="center" vertical="center"/>
    </xf>
    <xf numFmtId="38" fontId="10" fillId="0" borderId="18" xfId="2" applyFont="1" applyFill="1" applyBorder="1">
      <alignment vertical="center"/>
    </xf>
    <xf numFmtId="38" fontId="10" fillId="0" borderId="12" xfId="2" applyFont="1" applyFill="1" applyBorder="1">
      <alignment vertical="center"/>
    </xf>
    <xf numFmtId="0" fontId="10" fillId="0" borderId="19" xfId="1" applyFont="1" applyBorder="1">
      <alignment vertical="center"/>
    </xf>
    <xf numFmtId="0" fontId="10" fillId="0" borderId="19" xfId="1" applyFont="1" applyBorder="1" applyAlignment="1">
      <alignment horizontal="center" vertical="center"/>
    </xf>
    <xf numFmtId="38" fontId="10" fillId="0" borderId="20" xfId="2" applyFont="1" applyFill="1" applyBorder="1">
      <alignment vertical="center"/>
    </xf>
    <xf numFmtId="176" fontId="10" fillId="0" borderId="0" xfId="1" applyNumberFormat="1" applyFont="1">
      <alignment vertical="center"/>
    </xf>
    <xf numFmtId="0" fontId="10" fillId="0" borderId="21" xfId="1" applyFont="1" applyBorder="1" applyAlignment="1">
      <alignment horizontal="center" vertical="center"/>
    </xf>
    <xf numFmtId="0" fontId="10" fillId="0" borderId="22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38" fontId="10" fillId="0" borderId="23" xfId="2" applyFont="1" applyFill="1" applyBorder="1">
      <alignment vertical="center"/>
    </xf>
    <xf numFmtId="0" fontId="10" fillId="0" borderId="3" xfId="1" applyFont="1" applyBorder="1" applyAlignment="1">
      <alignment horizontal="center" vertical="center"/>
    </xf>
    <xf numFmtId="38" fontId="10" fillId="0" borderId="3" xfId="2" applyFont="1" applyFill="1" applyBorder="1">
      <alignment vertical="center"/>
    </xf>
    <xf numFmtId="0" fontId="10" fillId="0" borderId="3" xfId="1" applyFont="1" applyBorder="1">
      <alignment vertical="center"/>
    </xf>
    <xf numFmtId="38" fontId="10" fillId="0" borderId="24" xfId="2" applyFont="1" applyFill="1" applyBorder="1">
      <alignment vertical="center"/>
    </xf>
    <xf numFmtId="0" fontId="10" fillId="0" borderId="23" xfId="1" applyFont="1" applyBorder="1" applyAlignment="1">
      <alignment horizontal="left" vertical="center"/>
    </xf>
    <xf numFmtId="38" fontId="10" fillId="0" borderId="25" xfId="2" applyFont="1" applyFill="1" applyBorder="1">
      <alignment vertical="center"/>
    </xf>
    <xf numFmtId="0" fontId="10" fillId="0" borderId="26" xfId="1" applyFont="1" applyBorder="1" applyAlignment="1">
      <alignment horizontal="center" vertical="center"/>
    </xf>
    <xf numFmtId="38" fontId="10" fillId="0" borderId="26" xfId="2" applyFont="1" applyFill="1" applyBorder="1">
      <alignment vertical="center"/>
    </xf>
    <xf numFmtId="0" fontId="10" fillId="0" borderId="26" xfId="1" applyFont="1" applyBorder="1">
      <alignment vertical="center"/>
    </xf>
    <xf numFmtId="0" fontId="10" fillId="0" borderId="25" xfId="1" applyFont="1" applyBorder="1" applyAlignment="1">
      <alignment horizontal="left" vertical="center"/>
    </xf>
    <xf numFmtId="0" fontId="10" fillId="0" borderId="27" xfId="1" applyFont="1" applyBorder="1" applyAlignment="1">
      <alignment horizontal="left" vertical="center"/>
    </xf>
    <xf numFmtId="0" fontId="10" fillId="0" borderId="0" xfId="1" applyFont="1" applyAlignment="1">
      <alignment horizontal="left" vertical="center"/>
    </xf>
    <xf numFmtId="38" fontId="10" fillId="0" borderId="0" xfId="2" applyFont="1" applyFill="1" applyBorder="1">
      <alignment vertical="center"/>
    </xf>
    <xf numFmtId="0" fontId="1" fillId="0" borderId="0" xfId="1" applyAlignment="1" applyProtection="1">
      <alignment horizontal="center" vertical="center"/>
    </xf>
    <xf numFmtId="0" fontId="1" fillId="0" borderId="0" xfId="1" applyProtection="1">
      <alignment vertical="center"/>
    </xf>
    <xf numFmtId="0" fontId="5" fillId="0" borderId="4" xfId="1" applyFont="1" applyBorder="1" applyAlignment="1" applyProtection="1">
      <alignment horizontal="centerContinuous" vertical="center"/>
    </xf>
    <xf numFmtId="0" fontId="4" fillId="0" borderId="2" xfId="1" applyFont="1" applyBorder="1" applyAlignment="1" applyProtection="1">
      <alignment horizontal="center" vertical="center"/>
    </xf>
    <xf numFmtId="0" fontId="4" fillId="0" borderId="3" xfId="1" applyFont="1" applyBorder="1" applyAlignment="1" applyProtection="1">
      <alignment horizontal="center" vertical="center"/>
    </xf>
    <xf numFmtId="0" fontId="5" fillId="2" borderId="2" xfId="1" applyFont="1" applyFill="1" applyBorder="1" applyAlignment="1" applyProtection="1">
      <alignment horizontal="right" vertical="center"/>
      <protection locked="0"/>
    </xf>
    <xf numFmtId="177" fontId="5" fillId="2" borderId="3" xfId="1" applyNumberFormat="1" applyFont="1" applyFill="1" applyBorder="1" applyAlignment="1" applyProtection="1">
      <alignment horizontal="right" vertical="center"/>
      <protection locked="0"/>
    </xf>
    <xf numFmtId="0" fontId="11" fillId="0" borderId="0" xfId="1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9" fillId="0" borderId="0" xfId="1" applyFont="1" applyAlignment="1">
      <alignment horizontal="center" vertical="center"/>
    </xf>
    <xf numFmtId="42" fontId="4" fillId="3" borderId="1" xfId="1" applyNumberFormat="1" applyFont="1" applyFill="1" applyBorder="1" applyAlignment="1" applyProtection="1">
      <alignment horizontal="right" vertical="center"/>
      <protection hidden="1"/>
    </xf>
    <xf numFmtId="42" fontId="7" fillId="3" borderId="6" xfId="1" applyNumberFormat="1" applyFont="1" applyFill="1" applyBorder="1" applyAlignment="1" applyProtection="1">
      <alignment horizontal="right" vertical="center"/>
      <protection hidden="1"/>
    </xf>
    <xf numFmtId="42" fontId="6" fillId="4" borderId="3" xfId="1" applyNumberFormat="1" applyFont="1" applyFill="1" applyBorder="1" applyAlignment="1" applyProtection="1">
      <alignment horizontal="right" vertical="center"/>
      <protection hidden="1"/>
    </xf>
  </cellXfs>
  <cellStyles count="4">
    <cellStyle name="パーセント 2" xfId="3" xr:uid="{00000000-0005-0000-0000-000000000000}"/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843642</xdr:colOff>
      <xdr:row>0</xdr:row>
      <xdr:rowOff>176893</xdr:rowOff>
    </xdr:from>
    <xdr:to>
      <xdr:col>6</xdr:col>
      <xdr:colOff>1510481</xdr:colOff>
      <xdr:row>8</xdr:row>
      <xdr:rowOff>201543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03D8924F-F908-C98F-A4BA-B7853B75B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3321" y="176893"/>
          <a:ext cx="6041660" cy="3072650"/>
        </a:xfrm>
        <a:prstGeom prst="rect">
          <a:avLst/>
        </a:prstGeom>
      </xdr:spPr>
    </xdr:pic>
    <xdr:clientData/>
  </xdr:twoCellAnchor>
  <xdr:twoCellAnchor editAs="oneCell">
    <xdr:from>
      <xdr:col>0</xdr:col>
      <xdr:colOff>244929</xdr:colOff>
      <xdr:row>0</xdr:row>
      <xdr:rowOff>190500</xdr:rowOff>
    </xdr:from>
    <xdr:to>
      <xdr:col>3</xdr:col>
      <xdr:colOff>638171</xdr:colOff>
      <xdr:row>7</xdr:row>
      <xdr:rowOff>315710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46F71A69-19D0-792E-C671-EFEC1BB8D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4929" y="190500"/>
          <a:ext cx="4352921" cy="2792210"/>
        </a:xfrm>
        <a:prstGeom prst="rect">
          <a:avLst/>
        </a:prstGeom>
      </xdr:spPr>
    </xdr:pic>
    <xdr:clientData/>
  </xdr:twoCellAnchor>
  <xdr:twoCellAnchor editAs="oneCell">
    <xdr:from>
      <xdr:col>2</xdr:col>
      <xdr:colOff>952499</xdr:colOff>
      <xdr:row>12</xdr:row>
      <xdr:rowOff>54428</xdr:rowOff>
    </xdr:from>
    <xdr:to>
      <xdr:col>3</xdr:col>
      <xdr:colOff>997442</xdr:colOff>
      <xdr:row>13</xdr:row>
      <xdr:rowOff>289177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F5D29951-C246-161A-C9A8-91B3530EED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78035" y="4626428"/>
          <a:ext cx="1079086" cy="615749"/>
        </a:xfrm>
        <a:prstGeom prst="rect">
          <a:avLst/>
        </a:prstGeom>
      </xdr:spPr>
    </xdr:pic>
    <xdr:clientData/>
  </xdr:twoCellAnchor>
  <xdr:twoCellAnchor editAs="oneCell">
    <xdr:from>
      <xdr:col>3</xdr:col>
      <xdr:colOff>13607</xdr:colOff>
      <xdr:row>8</xdr:row>
      <xdr:rowOff>272143</xdr:rowOff>
    </xdr:from>
    <xdr:to>
      <xdr:col>3</xdr:col>
      <xdr:colOff>1245106</xdr:colOff>
      <xdr:row>10</xdr:row>
      <xdr:rowOff>89313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B3F5923D-05EE-E6B4-EE19-53C894AA8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973286" y="3320143"/>
          <a:ext cx="1231499" cy="579170"/>
        </a:xfrm>
        <a:prstGeom prst="rect">
          <a:avLst/>
        </a:prstGeom>
      </xdr:spPr>
    </xdr:pic>
    <xdr:clientData/>
  </xdr:twoCellAnchor>
  <xdr:twoCellAnchor editAs="oneCell">
    <xdr:from>
      <xdr:col>6</xdr:col>
      <xdr:colOff>13607</xdr:colOff>
      <xdr:row>11</xdr:row>
      <xdr:rowOff>217714</xdr:rowOff>
    </xdr:from>
    <xdr:to>
      <xdr:col>6</xdr:col>
      <xdr:colOff>1373133</xdr:colOff>
      <xdr:row>12</xdr:row>
      <xdr:rowOff>361015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18CB9434-E491-BCAA-6E69-48AED714E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348107" y="4408714"/>
          <a:ext cx="1359526" cy="5243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0"/>
  <sheetViews>
    <sheetView showGridLines="0" tabSelected="1" zoomScale="70" zoomScaleNormal="70" zoomScaleSheetLayoutView="90" workbookViewId="0">
      <selection activeCell="C11" sqref="C11"/>
    </sheetView>
  </sheetViews>
  <sheetFormatPr defaultColWidth="0" defaultRowHeight="13.5" zeroHeight="1"/>
  <cols>
    <col min="1" max="1" width="9" style="1" customWidth="1"/>
    <col min="2" max="2" width="29.375" style="1" bestFit="1" customWidth="1"/>
    <col min="3" max="3" width="13.625" style="1" customWidth="1"/>
    <col min="4" max="4" width="20.625" style="1" customWidth="1"/>
    <col min="5" max="5" width="27.125" style="1" customWidth="1"/>
    <col min="6" max="7" width="22.625" style="1" customWidth="1"/>
    <col min="8" max="8" width="9" style="1" customWidth="1"/>
    <col min="9" max="16384" width="9" style="1" hidden="1"/>
  </cols>
  <sheetData>
    <row r="1" spans="1:7" ht="30" customHeight="1">
      <c r="A1" s="55"/>
      <c r="B1" s="55"/>
    </row>
    <row r="2" spans="1:7" ht="30" customHeight="1">
      <c r="A2" s="55"/>
      <c r="B2" s="55"/>
    </row>
    <row r="3" spans="1:7" ht="30" customHeight="1">
      <c r="A3" s="55"/>
      <c r="B3" s="55"/>
    </row>
    <row r="4" spans="1:7" ht="30" customHeight="1">
      <c r="A4" s="55"/>
      <c r="B4" s="55"/>
    </row>
    <row r="5" spans="1:7" ht="30" customHeight="1">
      <c r="A5" s="55"/>
      <c r="B5" s="55"/>
    </row>
    <row r="6" spans="1:7" ht="30" customHeight="1">
      <c r="A6" s="55"/>
      <c r="B6" s="55"/>
    </row>
    <row r="7" spans="1:7" ht="30" customHeight="1">
      <c r="A7" s="55"/>
      <c r="B7" s="55"/>
    </row>
    <row r="8" spans="1:7" ht="30" customHeight="1">
      <c r="A8" s="55"/>
      <c r="B8" s="55"/>
    </row>
    <row r="9" spans="1:7" ht="30" customHeight="1">
      <c r="A9" s="55"/>
      <c r="B9" s="56"/>
      <c r="C9" s="5"/>
    </row>
    <row r="10" spans="1:7" ht="30" customHeight="1">
      <c r="A10" s="55"/>
      <c r="B10" s="57" t="s">
        <v>3</v>
      </c>
      <c r="C10" s="6"/>
      <c r="E10" s="11" t="s">
        <v>6</v>
      </c>
      <c r="F10" s="66" t="str">
        <f>IF(C11=0,"",'阪南_水道(１か月)'!G10)</f>
        <v/>
      </c>
      <c r="G10" s="7"/>
    </row>
    <row r="11" spans="1:7" ht="30" customHeight="1">
      <c r="A11" s="55"/>
      <c r="B11" s="58" t="s">
        <v>0</v>
      </c>
      <c r="C11" s="60"/>
      <c r="D11" s="4" t="s">
        <v>1</v>
      </c>
      <c r="E11" s="10" t="s">
        <v>7</v>
      </c>
      <c r="F11" s="67" t="str">
        <f>IF(C11=0,"",'阪南_下水道(１か月) '!G9)</f>
        <v/>
      </c>
      <c r="G11" s="8"/>
    </row>
    <row r="12" spans="1:7" ht="30" customHeight="1">
      <c r="A12" s="55"/>
      <c r="B12" s="59" t="s">
        <v>5</v>
      </c>
      <c r="C12" s="61">
        <v>0</v>
      </c>
      <c r="D12" s="4" t="s">
        <v>2</v>
      </c>
      <c r="E12" s="9" t="s">
        <v>4</v>
      </c>
      <c r="F12" s="68">
        <f>SUM(F10:F11)</f>
        <v>0</v>
      </c>
      <c r="G12" s="8"/>
    </row>
    <row r="13" spans="1:7" ht="30" customHeight="1">
      <c r="A13" s="55"/>
      <c r="B13" s="55"/>
      <c r="E13" s="62" t="str">
        <f>IF(C11=0,"メーター口径をリストから選択してください","")</f>
        <v>メーター口径をリストから選択してください</v>
      </c>
      <c r="F13" s="63"/>
      <c r="G13" s="64"/>
    </row>
    <row r="14" spans="1:7" ht="30" customHeight="1">
      <c r="A14" s="55"/>
      <c r="B14" s="55"/>
      <c r="C14" s="2"/>
      <c r="D14" s="3"/>
      <c r="E14" s="3"/>
    </row>
    <row r="15" spans="1:7" ht="30" hidden="1" customHeight="1">
      <c r="C15" s="2"/>
      <c r="D15" s="3"/>
      <c r="E15" s="3"/>
    </row>
    <row r="16" spans="1:7" ht="30" hidden="1" customHeight="1">
      <c r="C16" s="2"/>
      <c r="D16" s="3"/>
      <c r="E16" s="3"/>
    </row>
    <row r="17" s="1" customFormat="1" ht="30" hidden="1" customHeight="1"/>
    <row r="18" s="1" customFormat="1" ht="30" hidden="1" customHeight="1"/>
    <row r="19" s="1" customFormat="1" hidden="1"/>
    <row r="20" s="1" customFormat="1" hidden="1"/>
    <row r="21" s="1" customFormat="1" hidden="1"/>
    <row r="22" s="1" customFormat="1" hidden="1"/>
    <row r="23" s="1" customFormat="1" hidden="1"/>
    <row r="24" s="1" customFormat="1" hidden="1"/>
    <row r="25" s="1" customFormat="1" hidden="1"/>
    <row r="26" s="1" customFormat="1" hidden="1"/>
    <row r="27" s="1" customFormat="1" hidden="1"/>
    <row r="28" s="1" customFormat="1" hidden="1"/>
    <row r="29" s="1" customFormat="1" hidden="1"/>
    <row r="30" s="1" customFormat="1" hidden="1"/>
  </sheetData>
  <sheetProtection algorithmName="SHA-512" hashValue="YQPJd6SGQItcoqJuhv4Tdd3JJwxiTRaVUna+HL0rOpT+Ercdxz0xSWrgYxvjSXKUJ8uf5GKY9FmMAHFd9Aa2gA==" saltValue="z/WJMYPpthaPK5A/Y0hXig==" spinCount="100000" sheet="1" formatCells="0" formatColumns="0" formatRows="0" insertColumns="0" insertRows="0" insertHyperlinks="0" deleteColumns="0" deleteRows="0" sort="0" autoFilter="0" pivotTables="0"/>
  <mergeCells count="1">
    <mergeCell ref="E13:G13"/>
  </mergeCells>
  <phoneticPr fontId="2"/>
  <dataValidations count="2">
    <dataValidation type="whole" allowBlank="1" showInputMessage="1" showErrorMessage="1" sqref="C12" xr:uid="{00000000-0002-0000-0000-000000000000}">
      <formula1>0</formula1>
      <formula2>999999999</formula2>
    </dataValidation>
    <dataValidation type="list" allowBlank="1" showInputMessage="1" showErrorMessage="1" sqref="C11" xr:uid="{00000000-0002-0000-0000-000001000000}">
      <formula1>"13,20,25,30,40,50,75以上"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3" orientation="landscape" r:id="rId1"/>
  <headerFooter>
    <oddFooter>&amp;R&amp;18阪南水道事業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1"/>
  <sheetViews>
    <sheetView showGridLines="0" view="pageBreakPreview" zoomScaleNormal="85" zoomScaleSheetLayoutView="100" workbookViewId="0">
      <selection activeCell="G3" sqref="G3"/>
    </sheetView>
  </sheetViews>
  <sheetFormatPr defaultRowHeight="13.5"/>
  <cols>
    <col min="1" max="1" width="15" style="12" bestFit="1" customWidth="1"/>
    <col min="2" max="2" width="9" style="12"/>
    <col min="3" max="3" width="12.875" style="12" bestFit="1" customWidth="1"/>
    <col min="4" max="4" width="9.5" style="13" bestFit="1" customWidth="1"/>
    <col min="5" max="5" width="13.125" style="12" customWidth="1"/>
    <col min="6" max="6" width="11.875" style="12" customWidth="1"/>
    <col min="7" max="7" width="11.625" style="12" customWidth="1"/>
    <col min="8" max="8" width="9" style="12"/>
    <col min="9" max="9" width="19.25" style="12" customWidth="1"/>
    <col min="10" max="18" width="11.625" style="12" customWidth="1"/>
    <col min="19" max="16384" width="9" style="12"/>
  </cols>
  <sheetData>
    <row r="1" spans="1:15" ht="18.75">
      <c r="A1" s="65" t="s">
        <v>8</v>
      </c>
      <c r="B1" s="65"/>
      <c r="C1" s="65"/>
      <c r="D1" s="65"/>
      <c r="E1" s="65"/>
      <c r="F1" s="65"/>
      <c r="G1" s="65"/>
    </row>
    <row r="2" spans="1:15" ht="14.25" thickBot="1"/>
    <row r="3" spans="1:15">
      <c r="A3" s="14" t="s">
        <v>9</v>
      </c>
      <c r="B3" s="15"/>
      <c r="C3" s="15"/>
      <c r="D3" s="16"/>
      <c r="E3" s="15"/>
      <c r="F3" s="15"/>
      <c r="G3" s="17">
        <f>'水道料金計算シート (１か月分)'!C12</f>
        <v>0</v>
      </c>
      <c r="H3" s="12" t="s">
        <v>10</v>
      </c>
    </row>
    <row r="4" spans="1:15" ht="14.25" thickBot="1">
      <c r="A4" s="18" t="s">
        <v>0</v>
      </c>
      <c r="B4" s="19"/>
      <c r="C4" s="19"/>
      <c r="D4" s="20"/>
      <c r="E4" s="19"/>
      <c r="F4" s="19"/>
      <c r="G4" s="21">
        <f>'水道料金計算シート (１か月分)'!C11</f>
        <v>0</v>
      </c>
      <c r="H4" s="12" t="s">
        <v>1</v>
      </c>
    </row>
    <row r="5" spans="1:15" ht="14.25" thickBot="1">
      <c r="A5" s="22" t="s">
        <v>11</v>
      </c>
      <c r="B5" s="23"/>
      <c r="C5" s="23"/>
      <c r="D5" s="24"/>
      <c r="E5" s="23"/>
      <c r="F5" s="23"/>
      <c r="G5" s="25">
        <v>0.1</v>
      </c>
    </row>
    <row r="6" spans="1:15" ht="14.25" thickBot="1">
      <c r="J6" s="13"/>
      <c r="K6" s="13"/>
      <c r="L6" s="13"/>
      <c r="M6" s="13"/>
    </row>
    <row r="7" spans="1:15">
      <c r="A7" s="14" t="s">
        <v>12</v>
      </c>
      <c r="B7" s="15"/>
      <c r="C7" s="15"/>
      <c r="D7" s="16"/>
      <c r="E7" s="15"/>
      <c r="F7" s="15"/>
      <c r="G7" s="26" t="e">
        <f>VLOOKUP(G4,I13:J19,2,FALSE)</f>
        <v>#N/A</v>
      </c>
      <c r="I7" s="27"/>
      <c r="J7" s="28"/>
      <c r="K7" s="28"/>
      <c r="L7" s="28"/>
      <c r="M7" s="28"/>
    </row>
    <row r="8" spans="1:15">
      <c r="A8" s="29" t="s">
        <v>13</v>
      </c>
      <c r="B8" s="30"/>
      <c r="C8" s="30"/>
      <c r="D8" s="31"/>
      <c r="E8" s="30"/>
      <c r="F8" s="30"/>
      <c r="G8" s="32">
        <f>SUM(G13:G22)</f>
        <v>0</v>
      </c>
      <c r="I8" s="27"/>
      <c r="J8" s="28"/>
      <c r="K8" s="28"/>
      <c r="L8" s="28"/>
      <c r="M8" s="28"/>
    </row>
    <row r="9" spans="1:15" ht="14.25" thickBot="1">
      <c r="A9" s="18" t="s">
        <v>14</v>
      </c>
      <c r="B9" s="19"/>
      <c r="C9" s="19"/>
      <c r="D9" s="20"/>
      <c r="E9" s="19"/>
      <c r="F9" s="19"/>
      <c r="G9" s="33" t="e">
        <f>SUM(G7:G8)</f>
        <v>#N/A</v>
      </c>
    </row>
    <row r="10" spans="1:15" ht="14.25" thickBot="1">
      <c r="A10" s="18" t="s">
        <v>15</v>
      </c>
      <c r="B10" s="34"/>
      <c r="C10" s="34"/>
      <c r="D10" s="35"/>
      <c r="E10" s="34"/>
      <c r="F10" s="34"/>
      <c r="G10" s="36" t="e">
        <f>ROUNDDOWN(G9*(1+G5),0)</f>
        <v>#N/A</v>
      </c>
      <c r="J10" s="13"/>
      <c r="K10" s="13"/>
      <c r="L10" s="13"/>
      <c r="M10" s="13"/>
    </row>
    <row r="11" spans="1:15" ht="14.25" thickBot="1">
      <c r="I11" s="27"/>
      <c r="J11" s="37"/>
      <c r="K11" s="37"/>
      <c r="L11" s="37"/>
      <c r="M11" s="37"/>
    </row>
    <row r="12" spans="1:15" ht="14.25" thickBot="1">
      <c r="A12" s="38" t="s">
        <v>2</v>
      </c>
      <c r="B12" s="39"/>
      <c r="C12" s="39" t="s">
        <v>2</v>
      </c>
      <c r="D12" s="39" t="s">
        <v>16</v>
      </c>
      <c r="E12" s="39" t="s">
        <v>17</v>
      </c>
      <c r="F12" s="39" t="s">
        <v>18</v>
      </c>
      <c r="G12" s="40" t="s">
        <v>19</v>
      </c>
      <c r="I12" s="38" t="s">
        <v>20</v>
      </c>
      <c r="J12" s="40" t="s">
        <v>12</v>
      </c>
      <c r="L12" s="28"/>
      <c r="M12" s="28"/>
      <c r="N12" s="28"/>
      <c r="O12" s="28"/>
    </row>
    <row r="13" spans="1:15">
      <c r="A13" s="41">
        <v>0</v>
      </c>
      <c r="B13" s="42" t="s">
        <v>21</v>
      </c>
      <c r="C13" s="43">
        <v>8</v>
      </c>
      <c r="D13" s="42" t="str">
        <f>D12</f>
        <v>まで</v>
      </c>
      <c r="E13" s="44">
        <v>17</v>
      </c>
      <c r="F13" s="43">
        <f>IF($D$12="まで",IF($G$3&gt;C13,C13,$G$3),IF($G$3&gt;C13-1,C13-1,$G$3))</f>
        <v>0</v>
      </c>
      <c r="G13" s="45">
        <f>E13*F13</f>
        <v>0</v>
      </c>
      <c r="I13" s="46">
        <v>13</v>
      </c>
      <c r="J13" s="45">
        <v>1090</v>
      </c>
    </row>
    <row r="14" spans="1:15">
      <c r="A14" s="47">
        <f>IF($D$12="まで",C13+1,C13)</f>
        <v>9</v>
      </c>
      <c r="B14" s="48" t="s">
        <v>21</v>
      </c>
      <c r="C14" s="49">
        <v>10</v>
      </c>
      <c r="D14" s="48" t="str">
        <f>D13</f>
        <v>まで</v>
      </c>
      <c r="E14" s="50">
        <v>150</v>
      </c>
      <c r="F14" s="49">
        <f>IF(C14&gt;0,IF($D$12="まで",IF($G$3&gt;C14,C14-SUM($F$13:F13),$G$3-SUM($F$13:F13)),IF($G$3&gt;C14-1,C14-1-SUM($F$13:F13),$G$3-SUM($F$13:F13))),0)</f>
        <v>0</v>
      </c>
      <c r="G14" s="32">
        <f t="shared" ref="G14:G22" si="0">E14*F14</f>
        <v>0</v>
      </c>
      <c r="I14" s="51">
        <v>20</v>
      </c>
      <c r="J14" s="32">
        <v>1121</v>
      </c>
    </row>
    <row r="15" spans="1:15">
      <c r="A15" s="47">
        <f t="shared" ref="A15:A22" si="1">IF($D$12="まで",C14+1,C14)</f>
        <v>11</v>
      </c>
      <c r="B15" s="48" t="s">
        <v>21</v>
      </c>
      <c r="C15" s="49">
        <v>15</v>
      </c>
      <c r="D15" s="48" t="str">
        <f t="shared" ref="D15:D22" si="2">D14</f>
        <v>まで</v>
      </c>
      <c r="E15" s="50">
        <v>167</v>
      </c>
      <c r="F15" s="49">
        <f>IF(C15&gt;0,IF($D$12="まで",IF($G$3&gt;C15,C15-SUM($F$13:F14),$G$3-SUM($F$13:F14)),IF($G$3&gt;C15-1,C15-1-SUM($F$13:F14),$G$3-SUM($F$13:F14))),0)</f>
        <v>0</v>
      </c>
      <c r="G15" s="32">
        <f t="shared" si="0"/>
        <v>0</v>
      </c>
      <c r="I15" s="51">
        <v>25</v>
      </c>
      <c r="J15" s="32">
        <v>2044</v>
      </c>
    </row>
    <row r="16" spans="1:15">
      <c r="A16" s="47">
        <f t="shared" si="1"/>
        <v>16</v>
      </c>
      <c r="B16" s="48" t="s">
        <v>21</v>
      </c>
      <c r="C16" s="49">
        <v>20</v>
      </c>
      <c r="D16" s="48" t="str">
        <f t="shared" si="2"/>
        <v>まで</v>
      </c>
      <c r="E16" s="50">
        <v>185</v>
      </c>
      <c r="F16" s="49">
        <f>IF(C16&gt;0,IF($D$12="まで",IF($G$3&gt;C16,C16-SUM($F$13:F15),$G$3-SUM($F$13:F15)),IF($G$3&gt;C16-1,C16-1-SUM($F$13:F15),$G$3-SUM($F$13:F15))),0)</f>
        <v>0</v>
      </c>
      <c r="G16" s="32">
        <f t="shared" si="0"/>
        <v>0</v>
      </c>
      <c r="I16" s="51">
        <v>30</v>
      </c>
      <c r="J16" s="32">
        <v>2891</v>
      </c>
    </row>
    <row r="17" spans="1:10">
      <c r="A17" s="47">
        <f t="shared" si="1"/>
        <v>21</v>
      </c>
      <c r="B17" s="48" t="s">
        <v>21</v>
      </c>
      <c r="C17" s="49">
        <v>30</v>
      </c>
      <c r="D17" s="48" t="str">
        <f t="shared" si="2"/>
        <v>まで</v>
      </c>
      <c r="E17" s="50">
        <v>232</v>
      </c>
      <c r="F17" s="49">
        <f>IF(C17&gt;0,IF($D$12="まで",IF($G$3&gt;C17,C17-SUM($F$13:F16),$G$3-SUM($F$13:F16)),IF($G$3&gt;C17-1,C17-1-SUM($F$13:F16),$G$3-SUM($F$13:F16))),0)</f>
        <v>0</v>
      </c>
      <c r="G17" s="32">
        <f t="shared" si="0"/>
        <v>0</v>
      </c>
      <c r="I17" s="51">
        <v>40</v>
      </c>
      <c r="J17" s="32">
        <v>5045</v>
      </c>
    </row>
    <row r="18" spans="1:10">
      <c r="A18" s="47">
        <f t="shared" si="1"/>
        <v>31</v>
      </c>
      <c r="B18" s="48" t="s">
        <v>21</v>
      </c>
      <c r="C18" s="49">
        <v>50</v>
      </c>
      <c r="D18" s="48" t="str">
        <f t="shared" si="2"/>
        <v>まで</v>
      </c>
      <c r="E18" s="50">
        <v>282</v>
      </c>
      <c r="F18" s="49">
        <f>IF(C18&gt;0,IF($D$12="まで",IF($G$3&gt;C18,C18-SUM($F$13:F17),$G$3-SUM($F$13:F17)),IF($G$3&gt;C18-1,C18-1-SUM($F$13:F17),$G$3-SUM($F$13:F17))),0)</f>
        <v>0</v>
      </c>
      <c r="G18" s="32">
        <f t="shared" si="0"/>
        <v>0</v>
      </c>
      <c r="I18" s="51">
        <v>50</v>
      </c>
      <c r="J18" s="32">
        <v>8082</v>
      </c>
    </row>
    <row r="19" spans="1:10" ht="14.25" thickBot="1">
      <c r="A19" s="47">
        <f t="shared" si="1"/>
        <v>51</v>
      </c>
      <c r="B19" s="48" t="s">
        <v>21</v>
      </c>
      <c r="C19" s="49">
        <v>100</v>
      </c>
      <c r="D19" s="48" t="str">
        <f t="shared" si="2"/>
        <v>まで</v>
      </c>
      <c r="E19" s="50">
        <v>335</v>
      </c>
      <c r="F19" s="49">
        <f>IF(C19&gt;0,IF($D$12="まで",IF($G$3&gt;C19,C19-SUM($F$13:F18),$G$3-SUM($F$13:F18)),IF($G$3&gt;C19-1,C19-1-SUM($F$13:F18),$G$3-SUM($F$13:F18))),0)</f>
        <v>0</v>
      </c>
      <c r="G19" s="32">
        <f t="shared" si="0"/>
        <v>0</v>
      </c>
      <c r="I19" s="52" t="s">
        <v>22</v>
      </c>
      <c r="J19" s="33">
        <v>18679</v>
      </c>
    </row>
    <row r="20" spans="1:10">
      <c r="A20" s="47">
        <f t="shared" si="1"/>
        <v>101</v>
      </c>
      <c r="B20" s="48" t="s">
        <v>21</v>
      </c>
      <c r="C20" s="49">
        <v>200</v>
      </c>
      <c r="D20" s="48" t="str">
        <f t="shared" si="2"/>
        <v>まで</v>
      </c>
      <c r="E20" s="50">
        <v>396</v>
      </c>
      <c r="F20" s="49">
        <f>IF(C20&gt;0,IF($D$12="まで",IF($G$3&gt;C20,C20-SUM($F$13:F19),$G$3-SUM($F$13:F19)),IF($G$3&gt;C20-1,C20-1-SUM($F$13:F19),$G$3-SUM($F$13:F19))),0)</f>
        <v>0</v>
      </c>
      <c r="G20" s="32">
        <f t="shared" si="0"/>
        <v>0</v>
      </c>
      <c r="I20" s="53"/>
      <c r="J20" s="54"/>
    </row>
    <row r="21" spans="1:10">
      <c r="A21" s="47">
        <f t="shared" si="1"/>
        <v>201</v>
      </c>
      <c r="B21" s="48" t="s">
        <v>21</v>
      </c>
      <c r="C21" s="49">
        <v>999999999</v>
      </c>
      <c r="D21" s="48" t="str">
        <f t="shared" si="2"/>
        <v>まで</v>
      </c>
      <c r="E21" s="50">
        <v>427</v>
      </c>
      <c r="F21" s="49">
        <f>IF(C21&gt;0,IF($D$12="まで",IF($G$3&gt;C21,C21-SUM($F$13:F20),$G$3-SUM($F$13:F20)),IF($G$3&gt;C21-1,C21-1-SUM($F$13:F20),$G$3-SUM($F$13:F20))),0)</f>
        <v>0</v>
      </c>
      <c r="G21" s="32">
        <f t="shared" si="0"/>
        <v>0</v>
      </c>
      <c r="I21" s="53"/>
      <c r="J21" s="54"/>
    </row>
    <row r="22" spans="1:10">
      <c r="A22" s="47">
        <f t="shared" si="1"/>
        <v>1000000000</v>
      </c>
      <c r="B22" s="48" t="s">
        <v>21</v>
      </c>
      <c r="C22" s="49"/>
      <c r="D22" s="48" t="str">
        <f t="shared" si="2"/>
        <v>まで</v>
      </c>
      <c r="E22" s="50"/>
      <c r="F22" s="49">
        <f>IF(C22&gt;0,IF($D$12="まで",IF($G$3&gt;C22,C22-SUM($F$13:F21),$G$3-SUM($F$13:F21)),IF($G$3&gt;C22-1,C22-1-SUM($F$13:F21),$G$3-SUM($F$13:F21))),0)</f>
        <v>0</v>
      </c>
      <c r="G22" s="32">
        <f t="shared" si="0"/>
        <v>0</v>
      </c>
    </row>
    <row r="31" spans="1:10">
      <c r="A31" s="28"/>
    </row>
  </sheetData>
  <mergeCells count="1">
    <mergeCell ref="A1:G1"/>
  </mergeCells>
  <phoneticPr fontId="2"/>
  <dataValidations count="2">
    <dataValidation type="list" allowBlank="1" showInputMessage="1" showErrorMessage="1" sqref="G4" xr:uid="{00000000-0002-0000-0100-000000000000}">
      <formula1>$I$13:$I$19</formula1>
    </dataValidation>
    <dataValidation type="list" allowBlank="1" showInputMessage="1" showErrorMessage="1" sqref="D12" xr:uid="{00000000-0002-0000-0100-000001000000}">
      <formula1>"まで,未満"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1" orientation="portrait" r:id="rId1"/>
  <headerFooter>
    <oddHeader>&amp;L水道料金試算表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2"/>
  <sheetViews>
    <sheetView showGridLines="0" view="pageBreakPreview" zoomScaleNormal="85" zoomScaleSheetLayoutView="100" workbookViewId="0">
      <selection sqref="A1:G1"/>
    </sheetView>
  </sheetViews>
  <sheetFormatPr defaultRowHeight="13.5"/>
  <cols>
    <col min="1" max="1" width="15" style="12" bestFit="1" customWidth="1"/>
    <col min="2" max="2" width="9" style="12"/>
    <col min="3" max="3" width="12.875" style="12" bestFit="1" customWidth="1"/>
    <col min="4" max="4" width="9.5" style="13" bestFit="1" customWidth="1"/>
    <col min="5" max="5" width="13.125" style="12" customWidth="1"/>
    <col min="6" max="6" width="11.875" style="12" customWidth="1"/>
    <col min="7" max="7" width="11.625" style="12" customWidth="1"/>
    <col min="8" max="8" width="13.875" style="12" bestFit="1" customWidth="1"/>
    <col min="9" max="9" width="19.25" style="12" customWidth="1"/>
    <col min="10" max="18" width="11.625" style="12" customWidth="1"/>
    <col min="19" max="16384" width="9" style="12"/>
  </cols>
  <sheetData>
    <row r="1" spans="1:15" ht="18.75">
      <c r="A1" s="65" t="s">
        <v>23</v>
      </c>
      <c r="B1" s="65"/>
      <c r="C1" s="65"/>
      <c r="D1" s="65"/>
      <c r="E1" s="65"/>
      <c r="F1" s="65"/>
      <c r="G1" s="65"/>
    </row>
    <row r="2" spans="1:15" ht="14.25" thickBot="1"/>
    <row r="3" spans="1:15" ht="14.25" thickBot="1">
      <c r="A3" s="14" t="s">
        <v>9</v>
      </c>
      <c r="B3" s="15"/>
      <c r="C3" s="15"/>
      <c r="D3" s="16"/>
      <c r="E3" s="15"/>
      <c r="F3" s="15"/>
      <c r="G3" s="17">
        <f>'水道料金計算シート (１か月分)'!C12</f>
        <v>0</v>
      </c>
      <c r="H3" s="12" t="s">
        <v>10</v>
      </c>
    </row>
    <row r="4" spans="1:15" ht="14.25" thickBot="1">
      <c r="A4" s="22" t="s">
        <v>11</v>
      </c>
      <c r="B4" s="23"/>
      <c r="C4" s="23"/>
      <c r="D4" s="24"/>
      <c r="E4" s="23"/>
      <c r="F4" s="23"/>
      <c r="G4" s="25">
        <v>0.1</v>
      </c>
    </row>
    <row r="5" spans="1:15" ht="14.25" thickBot="1">
      <c r="J5" s="13"/>
      <c r="K5" s="13"/>
      <c r="L5" s="13"/>
      <c r="M5" s="13"/>
    </row>
    <row r="6" spans="1:15">
      <c r="A6" s="14" t="s">
        <v>12</v>
      </c>
      <c r="B6" s="15"/>
      <c r="C6" s="15"/>
      <c r="D6" s="16"/>
      <c r="E6" s="15"/>
      <c r="F6" s="15"/>
      <c r="G6" s="26">
        <v>903</v>
      </c>
      <c r="I6" s="27"/>
      <c r="J6" s="28"/>
      <c r="K6" s="28"/>
      <c r="L6" s="28"/>
      <c r="M6" s="28"/>
    </row>
    <row r="7" spans="1:15">
      <c r="A7" s="29" t="s">
        <v>13</v>
      </c>
      <c r="B7" s="30"/>
      <c r="C7" s="30"/>
      <c r="D7" s="31"/>
      <c r="E7" s="30"/>
      <c r="F7" s="30"/>
      <c r="G7" s="32">
        <f>SUM(G12:G23)</f>
        <v>0</v>
      </c>
      <c r="I7" s="27"/>
      <c r="J7" s="28"/>
      <c r="K7" s="28"/>
      <c r="L7" s="28"/>
      <c r="M7" s="28"/>
    </row>
    <row r="8" spans="1:15" ht="14.25" thickBot="1">
      <c r="A8" s="18" t="s">
        <v>14</v>
      </c>
      <c r="B8" s="19"/>
      <c r="C8" s="19"/>
      <c r="D8" s="20"/>
      <c r="E8" s="19"/>
      <c r="F8" s="19"/>
      <c r="G8" s="33">
        <f>SUM(G6:G7)</f>
        <v>903</v>
      </c>
    </row>
    <row r="9" spans="1:15" ht="14.25" thickBot="1">
      <c r="A9" s="18" t="s">
        <v>15</v>
      </c>
      <c r="B9" s="34"/>
      <c r="C9" s="34"/>
      <c r="D9" s="35"/>
      <c r="E9" s="34"/>
      <c r="F9" s="34"/>
      <c r="G9" s="36">
        <f>ROUNDDOWN(G8*(1+G4),0)</f>
        <v>993</v>
      </c>
      <c r="J9" s="13"/>
      <c r="K9" s="13"/>
      <c r="L9" s="13"/>
      <c r="M9" s="13"/>
    </row>
    <row r="10" spans="1:15" ht="14.25" thickBot="1">
      <c r="I10" s="27"/>
      <c r="J10" s="37"/>
      <c r="K10" s="37"/>
      <c r="L10" s="37"/>
      <c r="M10" s="37"/>
    </row>
    <row r="11" spans="1:15" ht="14.25" thickBot="1">
      <c r="A11" s="38" t="s">
        <v>2</v>
      </c>
      <c r="B11" s="39"/>
      <c r="C11" s="39" t="s">
        <v>2</v>
      </c>
      <c r="D11" s="39" t="s">
        <v>16</v>
      </c>
      <c r="E11" s="39" t="s">
        <v>17</v>
      </c>
      <c r="F11" s="39" t="s">
        <v>18</v>
      </c>
      <c r="G11" s="40" t="s">
        <v>19</v>
      </c>
      <c r="I11" s="13"/>
      <c r="J11" s="13"/>
      <c r="L11" s="28"/>
      <c r="M11" s="28"/>
      <c r="N11" s="28"/>
      <c r="O11" s="28"/>
    </row>
    <row r="12" spans="1:15">
      <c r="A12" s="41">
        <v>0</v>
      </c>
      <c r="B12" s="42" t="s">
        <v>21</v>
      </c>
      <c r="C12" s="43">
        <v>8</v>
      </c>
      <c r="D12" s="42" t="str">
        <f>D11</f>
        <v>まで</v>
      </c>
      <c r="E12" s="44">
        <v>0</v>
      </c>
      <c r="F12" s="43">
        <f>IF($D$11="まで",IF($G$3&gt;C12,C12,$G$3),IF($G$3&gt;C12-1,C12-1,$G$3))</f>
        <v>0</v>
      </c>
      <c r="G12" s="45">
        <f>E12*F12</f>
        <v>0</v>
      </c>
      <c r="I12" s="53"/>
      <c r="J12" s="54"/>
    </row>
    <row r="13" spans="1:15">
      <c r="A13" s="47">
        <f>IF($D$11="まで",C12+1,C12)</f>
        <v>9</v>
      </c>
      <c r="B13" s="48" t="s">
        <v>21</v>
      </c>
      <c r="C13" s="49">
        <v>10</v>
      </c>
      <c r="D13" s="48" t="str">
        <f>D12</f>
        <v>まで</v>
      </c>
      <c r="E13" s="50">
        <v>136</v>
      </c>
      <c r="F13" s="49">
        <f>IF(C13&gt;0,IF($D$11="まで",IF($G$3&gt;C13,C13-SUM($F$12:F12),$G$3-SUM($F$12:F12)),IF($G$3&gt;C13-1,C13-1-SUM($F$12:F12),$G$3-SUM($F$12:F12))),0)</f>
        <v>0</v>
      </c>
      <c r="G13" s="32">
        <f t="shared" ref="G13:G23" si="0">E13*F13</f>
        <v>0</v>
      </c>
      <c r="I13" s="53"/>
      <c r="J13" s="54"/>
    </row>
    <row r="14" spans="1:15">
      <c r="A14" s="47">
        <f t="shared" ref="A14:A20" si="1">IF($D$11="まで",C13+1,C13)</f>
        <v>11</v>
      </c>
      <c r="B14" s="48" t="s">
        <v>21</v>
      </c>
      <c r="C14" s="49">
        <v>15</v>
      </c>
      <c r="D14" s="48" t="str">
        <f t="shared" ref="D14:D22" si="2">D13</f>
        <v>まで</v>
      </c>
      <c r="E14" s="50">
        <v>141</v>
      </c>
      <c r="F14" s="49">
        <f>IF(C14&gt;0,IF($D$11="まで",IF($G$3&gt;C14,C14-SUM($F$12:F13),$G$3-SUM($F$12:F13)),IF($G$3&gt;C14-1,C14-1-SUM($F$12:F13),$G$3-SUM($F$12:F13))),0)</f>
        <v>0</v>
      </c>
      <c r="G14" s="32">
        <f t="shared" si="0"/>
        <v>0</v>
      </c>
      <c r="I14" s="53"/>
      <c r="J14" s="54"/>
    </row>
    <row r="15" spans="1:15">
      <c r="A15" s="47">
        <f t="shared" si="1"/>
        <v>16</v>
      </c>
      <c r="B15" s="48" t="s">
        <v>21</v>
      </c>
      <c r="C15" s="49">
        <v>20</v>
      </c>
      <c r="D15" s="48" t="str">
        <f t="shared" si="2"/>
        <v>まで</v>
      </c>
      <c r="E15" s="50">
        <v>147</v>
      </c>
      <c r="F15" s="49">
        <f>IF(C15&gt;0,IF($D$11="まで",IF($G$3&gt;C15,C15-SUM($F$12:F14),$G$3-SUM($F$12:F14)),IF($G$3&gt;C15-1,C15-1-SUM($F$12:F14),$G$3-SUM($F$12:F14))),0)</f>
        <v>0</v>
      </c>
      <c r="G15" s="32">
        <f t="shared" si="0"/>
        <v>0</v>
      </c>
      <c r="I15" s="53"/>
      <c r="J15" s="54"/>
    </row>
    <row r="16" spans="1:15">
      <c r="A16" s="47">
        <f t="shared" si="1"/>
        <v>21</v>
      </c>
      <c r="B16" s="48" t="s">
        <v>21</v>
      </c>
      <c r="C16" s="49">
        <v>30</v>
      </c>
      <c r="D16" s="48" t="str">
        <f t="shared" si="2"/>
        <v>まで</v>
      </c>
      <c r="E16" s="50">
        <v>152</v>
      </c>
      <c r="F16" s="49">
        <f>IF(C16&gt;0,IF($D$11="まで",IF($G$3&gt;C16,C16-SUM($F$12:F15),$G$3-SUM($F$12:F15)),IF($G$3&gt;C16-1,C16-1-SUM($F$12:F15),$G$3-SUM($F$12:F15))),0)</f>
        <v>0</v>
      </c>
      <c r="G16" s="32">
        <f t="shared" si="0"/>
        <v>0</v>
      </c>
      <c r="I16" s="53"/>
      <c r="J16" s="54"/>
    </row>
    <row r="17" spans="1:10">
      <c r="A17" s="47">
        <f t="shared" si="1"/>
        <v>31</v>
      </c>
      <c r="B17" s="48" t="s">
        <v>21</v>
      </c>
      <c r="C17" s="49">
        <v>50</v>
      </c>
      <c r="D17" s="48" t="str">
        <f t="shared" si="2"/>
        <v>まで</v>
      </c>
      <c r="E17" s="50">
        <v>165</v>
      </c>
      <c r="F17" s="49">
        <f>IF(C17&gt;0,IF($D$11="まで",IF($G$3&gt;C17,C17-SUM($F$12:F16),$G$3-SUM($F$12:F16)),IF($G$3&gt;C17-1,C17-1-SUM($F$12:F16),$G$3-SUM($F$12:F16))),0)</f>
        <v>0</v>
      </c>
      <c r="G17" s="32">
        <f t="shared" si="0"/>
        <v>0</v>
      </c>
      <c r="I17" s="53"/>
      <c r="J17" s="54"/>
    </row>
    <row r="18" spans="1:10">
      <c r="A18" s="47">
        <f t="shared" si="1"/>
        <v>51</v>
      </c>
      <c r="B18" s="48" t="s">
        <v>21</v>
      </c>
      <c r="C18" s="49">
        <v>100</v>
      </c>
      <c r="D18" s="48" t="str">
        <f t="shared" si="2"/>
        <v>まで</v>
      </c>
      <c r="E18" s="50">
        <v>206</v>
      </c>
      <c r="F18" s="49">
        <f>IF(C18&gt;0,IF($D$11="まで",IF($G$3&gt;C18,C18-SUM($F$12:F17),$G$3-SUM($F$12:F17)),IF($G$3&gt;C18-1,C18-1-SUM($F$12:F17),$G$3-SUM($F$12:F17))),0)</f>
        <v>0</v>
      </c>
      <c r="G18" s="32">
        <f t="shared" si="0"/>
        <v>0</v>
      </c>
      <c r="I18" s="53"/>
      <c r="J18" s="54"/>
    </row>
    <row r="19" spans="1:10">
      <c r="A19" s="47">
        <f t="shared" si="1"/>
        <v>101</v>
      </c>
      <c r="B19" s="48" t="s">
        <v>21</v>
      </c>
      <c r="C19" s="49">
        <v>200</v>
      </c>
      <c r="D19" s="48" t="str">
        <f t="shared" si="2"/>
        <v>まで</v>
      </c>
      <c r="E19" s="50">
        <v>232</v>
      </c>
      <c r="F19" s="49">
        <f>IF(C19&gt;0,IF($D$11="まで",IF($G$3&gt;C19,C19-SUM($F$12:F18),$G$3-SUM($F$12:F18)),IF($G$3&gt;C19-1,C19-1-SUM($F$12:F18),$G$3-SUM($F$12:F18))),0)</f>
        <v>0</v>
      </c>
      <c r="G19" s="32">
        <f t="shared" si="0"/>
        <v>0</v>
      </c>
      <c r="I19" s="53"/>
      <c r="J19" s="54"/>
    </row>
    <row r="20" spans="1:10">
      <c r="A20" s="47">
        <f t="shared" si="1"/>
        <v>201</v>
      </c>
      <c r="B20" s="48" t="s">
        <v>21</v>
      </c>
      <c r="C20" s="49">
        <v>500</v>
      </c>
      <c r="D20" s="48" t="str">
        <f t="shared" si="2"/>
        <v>まで</v>
      </c>
      <c r="E20" s="50">
        <v>249</v>
      </c>
      <c r="F20" s="49">
        <f>IF(C20&gt;0,IF($D$11="まで",IF($G$3&gt;C20,C20-SUM($F$12:F19),$G$3-SUM($F$12:F19)),IF($G$3&gt;C20-1,C20-1-SUM($F$12:F19),$G$3-SUM($F$12:F19))),0)</f>
        <v>0</v>
      </c>
      <c r="G20" s="32">
        <f t="shared" si="0"/>
        <v>0</v>
      </c>
      <c r="I20" s="53"/>
      <c r="J20" s="54"/>
    </row>
    <row r="21" spans="1:10">
      <c r="A21" s="47">
        <f>IF($D$11="まで",C20+1,C20)</f>
        <v>501</v>
      </c>
      <c r="B21" s="48" t="s">
        <v>21</v>
      </c>
      <c r="C21" s="49">
        <v>1000</v>
      </c>
      <c r="D21" s="48" t="str">
        <f t="shared" si="2"/>
        <v>まで</v>
      </c>
      <c r="E21" s="50">
        <v>276</v>
      </c>
      <c r="F21" s="49">
        <f>IF(C21&gt;0,IF($D$11="まで",IF($G$3&gt;C21,C21-SUM($F$12:F20),$G$3-SUM($F$12:F20)),IF($G$3&gt;C21-1,C21-1-SUM($F$12:F20),$G$3-SUM($F$12:F20))),0)</f>
        <v>0</v>
      </c>
      <c r="G21" s="32">
        <f t="shared" si="0"/>
        <v>0</v>
      </c>
      <c r="I21" s="53"/>
      <c r="J21" s="54"/>
    </row>
    <row r="22" spans="1:10">
      <c r="A22" s="47">
        <f>IF($D$11="まで",C21+1,C21)</f>
        <v>1001</v>
      </c>
      <c r="B22" s="48" t="s">
        <v>21</v>
      </c>
      <c r="C22" s="49">
        <v>999999999</v>
      </c>
      <c r="D22" s="48" t="str">
        <f t="shared" si="2"/>
        <v>まで</v>
      </c>
      <c r="E22" s="50">
        <v>300</v>
      </c>
      <c r="F22" s="49">
        <f>IF(C22&gt;0,IF($D$11="まで",IF($G$3&gt;C22,C22-SUM($F$12:F21),$G$3-SUM($F$12:F21)),IF($G$3&gt;C22-1,C22-1-SUM($F$12:F21),$G$3-SUM($F$12:F21))),0)</f>
        <v>0</v>
      </c>
      <c r="G22" s="32">
        <f t="shared" si="0"/>
        <v>0</v>
      </c>
      <c r="I22" s="53"/>
      <c r="J22" s="54"/>
    </row>
    <row r="23" spans="1:10">
      <c r="A23" s="47">
        <f>IF($D$11="まで",C22+1,C22)</f>
        <v>1000000000</v>
      </c>
      <c r="B23" s="48" t="s">
        <v>21</v>
      </c>
      <c r="C23" s="49"/>
      <c r="D23" s="48" t="str">
        <f>D20</f>
        <v>まで</v>
      </c>
      <c r="E23" s="50"/>
      <c r="F23" s="49">
        <f>IF(C23&gt;0,IF($D$11="まで",IF($G$3&gt;C23,C23-SUM($F$12:F22),$G$3-SUM($F$12:F22)),IF($G$3&gt;C23-1,C23-1-SUM($F$12:F22),$G$3-SUM($F$12:F22))),0)</f>
        <v>0</v>
      </c>
      <c r="G23" s="32">
        <f t="shared" si="0"/>
        <v>0</v>
      </c>
    </row>
    <row r="32" spans="1:10">
      <c r="A32" s="28"/>
    </row>
  </sheetData>
  <mergeCells count="1">
    <mergeCell ref="A1:G1"/>
  </mergeCells>
  <phoneticPr fontId="2"/>
  <dataValidations count="1">
    <dataValidation type="list" allowBlank="1" showInputMessage="1" showErrorMessage="1" sqref="D11" xr:uid="{00000000-0002-0000-0200-000000000000}">
      <formula1>"まで,未満"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9" orientation="portrait" r:id="rId1"/>
  <headerFooter>
    <oddHeader>&amp;L水道料金試算表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水道料金計算シート (１か月分)</vt:lpstr>
      <vt:lpstr>阪南_水道(１か月)</vt:lpstr>
      <vt:lpstr>阪南_下水道(１か月) </vt:lpstr>
      <vt:lpstr>'阪南_下水道(１か月) '!Print_Area</vt:lpstr>
      <vt:lpstr>'水道料金計算シート (１か月分)'!Print_Area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2026-01-23T08:00:38Z</dcterms:created>
  <dcterms:modified xsi:type="dcterms:W3CDTF">2026-01-27T23:23:22Z</dcterms:modified>
</cp:coreProperties>
</file>